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Zdravotně technické ..." sheetId="3" r:id="rId3"/>
    <sheet name="03 - Ústřední vytápění" sheetId="4" r:id="rId4"/>
    <sheet name="04 - Zařízení silnoproudé..." sheetId="5" r:id="rId5"/>
    <sheet name="05 - Vzduchotechniká zaří..." sheetId="6" r:id="rId6"/>
    <sheet name="06 - Fotovoltaická elektr..." sheetId="7" r:id="rId7"/>
    <sheet name="VON - Vedlejší a ostatní 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stavební část'!$C$113:$K$1649</definedName>
    <definedName name="_xlnm.Print_Area" localSheetId="1">'01 - stavební část'!$C$4:$J$39,'01 - stavební část'!$C$45:$J$95,'01 - stavební část'!$C$101:$K$1649</definedName>
    <definedName name="_xlnm.Print_Titles" localSheetId="1">'01 - stavební část'!$113:$113</definedName>
    <definedName name="_xlnm._FilterDatabase" localSheetId="2" hidden="1">'02 - Zdravotně technické ...'!$C$87:$K$177</definedName>
    <definedName name="_xlnm.Print_Area" localSheetId="2">'02 - Zdravotně technické ...'!$C$4:$J$39,'02 - Zdravotně technické ...'!$C$45:$J$69,'02 - Zdravotně technické ...'!$C$75:$K$177</definedName>
    <definedName name="_xlnm.Print_Titles" localSheetId="2">'02 - Zdravotně technické ...'!$87:$87</definedName>
    <definedName name="_xlnm._FilterDatabase" localSheetId="3" hidden="1">'03 - Ústřední vytápění'!$C$88:$K$167</definedName>
    <definedName name="_xlnm.Print_Area" localSheetId="3">'03 - Ústřední vytápění'!$C$4:$J$39,'03 - Ústřední vytápění'!$C$45:$J$70,'03 - Ústřední vytápění'!$C$76:$K$167</definedName>
    <definedName name="_xlnm.Print_Titles" localSheetId="3">'03 - Ústřední vytápění'!$88:$88</definedName>
    <definedName name="_xlnm._FilterDatabase" localSheetId="4" hidden="1">'04 - Zařízení silnoproudé...'!$C$141:$K$369</definedName>
    <definedName name="_xlnm.Print_Area" localSheetId="4">'04 - Zařízení silnoproudé...'!$C$4:$J$39,'04 - Zařízení silnoproudé...'!$C$45:$J$123,'04 - Zařízení silnoproudé...'!$C$129:$K$369</definedName>
    <definedName name="_xlnm.Print_Titles" localSheetId="4">'04 - Zařízení silnoproudé...'!$141:$141</definedName>
    <definedName name="_xlnm._FilterDatabase" localSheetId="5" hidden="1">'05 - Vzduchotechniká zaří...'!$C$91:$K$200</definedName>
    <definedName name="_xlnm.Print_Area" localSheetId="5">'05 - Vzduchotechniká zaří...'!$C$4:$J$39,'05 - Vzduchotechniká zaří...'!$C$45:$J$73,'05 - Vzduchotechniká zaří...'!$C$79:$K$200</definedName>
    <definedName name="_xlnm.Print_Titles" localSheetId="5">'05 - Vzduchotechniká zaří...'!$91:$91</definedName>
    <definedName name="_xlnm._FilterDatabase" localSheetId="6" hidden="1">'06 - Fotovoltaická elektr...'!$C$88:$K$147</definedName>
    <definedName name="_xlnm.Print_Area" localSheetId="6">'06 - Fotovoltaická elektr...'!$C$4:$J$39,'06 - Fotovoltaická elektr...'!$C$45:$J$70,'06 - Fotovoltaická elektr...'!$C$76:$K$147</definedName>
    <definedName name="_xlnm.Print_Titles" localSheetId="6">'06 - Fotovoltaická elektr...'!$88:$88</definedName>
    <definedName name="_xlnm._FilterDatabase" localSheetId="7" hidden="1">'VON - Vedlejší a ostatní ...'!$C$79:$K$88</definedName>
    <definedName name="_xlnm.Print_Area" localSheetId="7">'VON - Vedlejší a ostatní ...'!$C$4:$J$39,'VON - Vedlejší a ostatní ...'!$C$45:$J$61,'VON - Vedlejší a ostatní ...'!$C$67:$K$88</definedName>
    <definedName name="_xlnm.Print_Titles" localSheetId="7">'VON - Vedlejší a ostatní ...'!$79:$79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7" r="J107"/>
  <c r="J37"/>
  <c r="J36"/>
  <c i="1" r="AY60"/>
  <c i="7" r="J35"/>
  <c i="1" r="AX60"/>
  <c i="7"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J63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48"/>
  <c i="6" r="J37"/>
  <c r="J36"/>
  <c i="1" r="AY59"/>
  <c i="6" r="J35"/>
  <c i="1" r="AX59"/>
  <c i="6" r="BI200"/>
  <c r="BH200"/>
  <c r="BG200"/>
  <c r="BF200"/>
  <c r="T200"/>
  <c r="T199"/>
  <c r="R200"/>
  <c r="R199"/>
  <c r="P200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5" r="J37"/>
  <c r="J36"/>
  <c i="1" r="AY58"/>
  <c i="5" r="J35"/>
  <c i="1" r="AX58"/>
  <c i="5" r="BI369"/>
  <c r="BH369"/>
  <c r="BG369"/>
  <c r="BF369"/>
  <c r="T369"/>
  <c r="T368"/>
  <c r="R369"/>
  <c r="R368"/>
  <c r="P369"/>
  <c r="P368"/>
  <c r="BI367"/>
  <c r="BH367"/>
  <c r="BG367"/>
  <c r="BF367"/>
  <c r="T367"/>
  <c r="T366"/>
  <c r="R367"/>
  <c r="R366"/>
  <c r="P367"/>
  <c r="P366"/>
  <c r="BI365"/>
  <c r="BH365"/>
  <c r="BG365"/>
  <c r="BF365"/>
  <c r="T365"/>
  <c r="T364"/>
  <c r="R365"/>
  <c r="R364"/>
  <c r="P365"/>
  <c r="P364"/>
  <c r="BI363"/>
  <c r="BH363"/>
  <c r="BG363"/>
  <c r="BF363"/>
  <c r="T363"/>
  <c r="T362"/>
  <c r="R363"/>
  <c r="R362"/>
  <c r="P363"/>
  <c r="P362"/>
  <c r="BI361"/>
  <c r="BH361"/>
  <c r="BG361"/>
  <c r="BF361"/>
  <c r="T361"/>
  <c r="T360"/>
  <c r="R361"/>
  <c r="R360"/>
  <c r="P361"/>
  <c r="P360"/>
  <c r="BI359"/>
  <c r="BH359"/>
  <c r="BG359"/>
  <c r="BF359"/>
  <c r="T359"/>
  <c r="T358"/>
  <c r="R359"/>
  <c r="R358"/>
  <c r="P359"/>
  <c r="P358"/>
  <c r="BI357"/>
  <c r="BH357"/>
  <c r="BG357"/>
  <c r="BF357"/>
  <c r="T357"/>
  <c r="T356"/>
  <c r="R357"/>
  <c r="R356"/>
  <c r="P357"/>
  <c r="P356"/>
  <c r="BI355"/>
  <c r="BH355"/>
  <c r="BG355"/>
  <c r="BF355"/>
  <c r="T355"/>
  <c r="T354"/>
  <c r="R355"/>
  <c r="R354"/>
  <c r="P355"/>
  <c r="P354"/>
  <c r="BI353"/>
  <c r="BH353"/>
  <c r="BG353"/>
  <c r="BF353"/>
  <c r="T353"/>
  <c r="T352"/>
  <c r="R353"/>
  <c r="R352"/>
  <c r="P353"/>
  <c r="P352"/>
  <c r="BI351"/>
  <c r="BH351"/>
  <c r="BG351"/>
  <c r="BF351"/>
  <c r="T351"/>
  <c r="T350"/>
  <c r="T349"/>
  <c r="R351"/>
  <c r="R350"/>
  <c r="R349"/>
  <c r="P351"/>
  <c r="P350"/>
  <c r="P349"/>
  <c r="BI348"/>
  <c r="BH348"/>
  <c r="BG348"/>
  <c r="BF348"/>
  <c r="T348"/>
  <c r="T347"/>
  <c r="R348"/>
  <c r="R347"/>
  <c r="P348"/>
  <c r="P347"/>
  <c r="BI346"/>
  <c r="BH346"/>
  <c r="BG346"/>
  <c r="BF346"/>
  <c r="T346"/>
  <c r="T345"/>
  <c r="R346"/>
  <c r="R345"/>
  <c r="P346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T335"/>
  <c r="R336"/>
  <c r="R335"/>
  <c r="P336"/>
  <c r="P335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T330"/>
  <c r="R331"/>
  <c r="R330"/>
  <c r="P331"/>
  <c r="P330"/>
  <c r="BI329"/>
  <c r="BH329"/>
  <c r="BG329"/>
  <c r="BF329"/>
  <c r="T329"/>
  <c r="T328"/>
  <c r="R329"/>
  <c r="R328"/>
  <c r="P329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T320"/>
  <c r="R321"/>
  <c r="R320"/>
  <c r="P321"/>
  <c r="P320"/>
  <c r="BI319"/>
  <c r="BH319"/>
  <c r="BG319"/>
  <c r="BF319"/>
  <c r="T319"/>
  <c r="T318"/>
  <c r="R319"/>
  <c r="R318"/>
  <c r="P319"/>
  <c r="P318"/>
  <c r="BI317"/>
  <c r="BH317"/>
  <c r="BG317"/>
  <c r="BF317"/>
  <c r="T317"/>
  <c r="T316"/>
  <c r="R317"/>
  <c r="R316"/>
  <c r="P317"/>
  <c r="P316"/>
  <c r="BI315"/>
  <c r="BH315"/>
  <c r="BG315"/>
  <c r="BF315"/>
  <c r="T315"/>
  <c r="T314"/>
  <c r="R315"/>
  <c r="R314"/>
  <c r="P315"/>
  <c r="P314"/>
  <c r="BI313"/>
  <c r="BH313"/>
  <c r="BG313"/>
  <c r="BF313"/>
  <c r="T313"/>
  <c r="T312"/>
  <c r="R313"/>
  <c r="R312"/>
  <c r="P313"/>
  <c r="P312"/>
  <c r="BI310"/>
  <c r="BH310"/>
  <c r="BG310"/>
  <c r="BF310"/>
  <c r="T310"/>
  <c r="T309"/>
  <c r="R310"/>
  <c r="R309"/>
  <c r="P310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T304"/>
  <c r="R305"/>
  <c r="R304"/>
  <c r="P305"/>
  <c r="P304"/>
  <c r="BI303"/>
  <c r="BH303"/>
  <c r="BG303"/>
  <c r="BF303"/>
  <c r="T303"/>
  <c r="T302"/>
  <c r="R303"/>
  <c r="R302"/>
  <c r="P303"/>
  <c r="P302"/>
  <c r="BI301"/>
  <c r="BH301"/>
  <c r="BG301"/>
  <c r="BF301"/>
  <c r="T301"/>
  <c r="T300"/>
  <c r="R301"/>
  <c r="R300"/>
  <c r="P301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T291"/>
  <c r="R292"/>
  <c r="R291"/>
  <c r="P292"/>
  <c r="P291"/>
  <c r="BI290"/>
  <c r="BH290"/>
  <c r="BG290"/>
  <c r="BF290"/>
  <c r="T290"/>
  <c r="T289"/>
  <c r="R290"/>
  <c r="R289"/>
  <c r="P290"/>
  <c r="P289"/>
  <c r="BI288"/>
  <c r="BH288"/>
  <c r="BG288"/>
  <c r="BF288"/>
  <c r="T288"/>
  <c r="T287"/>
  <c r="R288"/>
  <c r="R287"/>
  <c r="P288"/>
  <c r="P287"/>
  <c r="BI286"/>
  <c r="BH286"/>
  <c r="BG286"/>
  <c r="BF286"/>
  <c r="T286"/>
  <c r="T285"/>
  <c r="R286"/>
  <c r="R285"/>
  <c r="P286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T271"/>
  <c r="R272"/>
  <c r="R271"/>
  <c r="P272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T265"/>
  <c r="R266"/>
  <c r="R265"/>
  <c r="P266"/>
  <c r="P265"/>
  <c r="BI264"/>
  <c r="BH264"/>
  <c r="BG264"/>
  <c r="BF264"/>
  <c r="T264"/>
  <c r="T263"/>
  <c r="R264"/>
  <c r="R263"/>
  <c r="P264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T257"/>
  <c r="R258"/>
  <c r="R257"/>
  <c r="P258"/>
  <c r="P257"/>
  <c r="BI256"/>
  <c r="BH256"/>
  <c r="BG256"/>
  <c r="BF256"/>
  <c r="T256"/>
  <c r="T255"/>
  <c r="R256"/>
  <c r="R255"/>
  <c r="P256"/>
  <c r="P255"/>
  <c r="BI254"/>
  <c r="BH254"/>
  <c r="BG254"/>
  <c r="BF254"/>
  <c r="T254"/>
  <c r="T253"/>
  <c r="R254"/>
  <c r="R253"/>
  <c r="P254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T245"/>
  <c r="R246"/>
  <c r="R245"/>
  <c r="P246"/>
  <c r="P245"/>
  <c r="BI244"/>
  <c r="BH244"/>
  <c r="BG244"/>
  <c r="BF244"/>
  <c r="T244"/>
  <c r="T243"/>
  <c r="R244"/>
  <c r="R243"/>
  <c r="P244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T222"/>
  <c r="R223"/>
  <c r="R222"/>
  <c r="P223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T215"/>
  <c r="R216"/>
  <c r="R215"/>
  <c r="P216"/>
  <c r="P215"/>
  <c r="BI214"/>
  <c r="BH214"/>
  <c r="BG214"/>
  <c r="BF214"/>
  <c r="T214"/>
  <c r="T213"/>
  <c r="R214"/>
  <c r="R213"/>
  <c r="P214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J139"/>
  <c r="J138"/>
  <c r="F138"/>
  <c r="F136"/>
  <c r="E134"/>
  <c r="J55"/>
  <c r="J54"/>
  <c r="F54"/>
  <c r="F52"/>
  <c r="E50"/>
  <c r="J18"/>
  <c r="E18"/>
  <c r="F139"/>
  <c r="J17"/>
  <c r="J12"/>
  <c r="J136"/>
  <c r="E7"/>
  <c r="E132"/>
  <c i="4" r="J37"/>
  <c r="J36"/>
  <c i="1" r="AY57"/>
  <c i="4" r="J35"/>
  <c i="1" r="AX57"/>
  <c i="4"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3" r="J37"/>
  <c r="J36"/>
  <c i="1" r="AY56"/>
  <c i="3" r="J35"/>
  <c i="1" r="AX56"/>
  <c i="3"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T95"/>
  <c r="R96"/>
  <c r="R95"/>
  <c r="P96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2" r="J37"/>
  <c r="J36"/>
  <c i="1" r="AY55"/>
  <c i="2" r="J35"/>
  <c i="1" r="AX55"/>
  <c i="2" r="BI1642"/>
  <c r="BH1642"/>
  <c r="BG1642"/>
  <c r="BF1642"/>
  <c r="T1642"/>
  <c r="R1642"/>
  <c r="P1642"/>
  <c r="BI1599"/>
  <c r="BH1599"/>
  <c r="BG1599"/>
  <c r="BF1599"/>
  <c r="T1599"/>
  <c r="R1599"/>
  <c r="P1599"/>
  <c r="BI1597"/>
  <c r="BH1597"/>
  <c r="BG1597"/>
  <c r="BF1597"/>
  <c r="T1597"/>
  <c r="R1597"/>
  <c r="P1597"/>
  <c r="BI1582"/>
  <c r="BH1582"/>
  <c r="BG1582"/>
  <c r="BF1582"/>
  <c r="T1582"/>
  <c r="R1582"/>
  <c r="P1582"/>
  <c r="BI1579"/>
  <c r="BH1579"/>
  <c r="BG1579"/>
  <c r="BF1579"/>
  <c r="T1579"/>
  <c r="R1579"/>
  <c r="P1579"/>
  <c r="BI1576"/>
  <c r="BH1576"/>
  <c r="BG1576"/>
  <c r="BF1576"/>
  <c r="T1576"/>
  <c r="R1576"/>
  <c r="P1576"/>
  <c r="BI1570"/>
  <c r="BH1570"/>
  <c r="BG1570"/>
  <c r="BF1570"/>
  <c r="T1570"/>
  <c r="R1570"/>
  <c r="P1570"/>
  <c r="BI1564"/>
  <c r="BH1564"/>
  <c r="BG1564"/>
  <c r="BF1564"/>
  <c r="T1564"/>
  <c r="R1564"/>
  <c r="P1564"/>
  <c r="BI1557"/>
  <c r="BH1557"/>
  <c r="BG1557"/>
  <c r="BF1557"/>
  <c r="T1557"/>
  <c r="R1557"/>
  <c r="P1557"/>
  <c r="BI1556"/>
  <c r="BH1556"/>
  <c r="BG1556"/>
  <c r="BF1556"/>
  <c r="T1556"/>
  <c r="R1556"/>
  <c r="P1556"/>
  <c r="BI1555"/>
  <c r="BH1555"/>
  <c r="BG1555"/>
  <c r="BF1555"/>
  <c r="T1555"/>
  <c r="R1555"/>
  <c r="P1555"/>
  <c r="BI1548"/>
  <c r="BH1548"/>
  <c r="BG1548"/>
  <c r="BF1548"/>
  <c r="T1548"/>
  <c r="R1548"/>
  <c r="P1548"/>
  <c r="BI1542"/>
  <c r="BH1542"/>
  <c r="BG1542"/>
  <c r="BF1542"/>
  <c r="T1542"/>
  <c r="R1542"/>
  <c r="P1542"/>
  <c r="BI1540"/>
  <c r="BH1540"/>
  <c r="BG1540"/>
  <c r="BF1540"/>
  <c r="T1540"/>
  <c r="R1540"/>
  <c r="P1540"/>
  <c r="BI1538"/>
  <c r="BH1538"/>
  <c r="BG1538"/>
  <c r="BF1538"/>
  <c r="T1538"/>
  <c r="R1538"/>
  <c r="P1538"/>
  <c r="BI1535"/>
  <c r="BH1535"/>
  <c r="BG1535"/>
  <c r="BF1535"/>
  <c r="T1535"/>
  <c r="R1535"/>
  <c r="P1535"/>
  <c r="BI1520"/>
  <c r="BH1520"/>
  <c r="BG1520"/>
  <c r="BF1520"/>
  <c r="T1520"/>
  <c r="R1520"/>
  <c r="P1520"/>
  <c r="BI1516"/>
  <c r="BH1516"/>
  <c r="BG1516"/>
  <c r="BF1516"/>
  <c r="T1516"/>
  <c r="R1516"/>
  <c r="P1516"/>
  <c r="BI1512"/>
  <c r="BH1512"/>
  <c r="BG1512"/>
  <c r="BF1512"/>
  <c r="T1512"/>
  <c r="R1512"/>
  <c r="P1512"/>
  <c r="BI1507"/>
  <c r="BH1507"/>
  <c r="BG1507"/>
  <c r="BF1507"/>
  <c r="T1507"/>
  <c r="R1507"/>
  <c r="P1507"/>
  <c r="BI1496"/>
  <c r="BH1496"/>
  <c r="BG1496"/>
  <c r="BF1496"/>
  <c r="T1496"/>
  <c r="R1496"/>
  <c r="P1496"/>
  <c r="BI1494"/>
  <c r="BH1494"/>
  <c r="BG1494"/>
  <c r="BF1494"/>
  <c r="T1494"/>
  <c r="R1494"/>
  <c r="P1494"/>
  <c r="BI1479"/>
  <c r="BH1479"/>
  <c r="BG1479"/>
  <c r="BF1479"/>
  <c r="T1479"/>
  <c r="R1479"/>
  <c r="P1479"/>
  <c r="BI1477"/>
  <c r="BH1477"/>
  <c r="BG1477"/>
  <c r="BF1477"/>
  <c r="T1477"/>
  <c r="R1477"/>
  <c r="P1477"/>
  <c r="BI1475"/>
  <c r="BH1475"/>
  <c r="BG1475"/>
  <c r="BF1475"/>
  <c r="T1475"/>
  <c r="R1475"/>
  <c r="P1475"/>
  <c r="BI1472"/>
  <c r="BH1472"/>
  <c r="BG1472"/>
  <c r="BF1472"/>
  <c r="T1472"/>
  <c r="R1472"/>
  <c r="P1472"/>
  <c r="BI1470"/>
  <c r="BH1470"/>
  <c r="BG1470"/>
  <c r="BF1470"/>
  <c r="T1470"/>
  <c r="R1470"/>
  <c r="P1470"/>
  <c r="BI1467"/>
  <c r="BH1467"/>
  <c r="BG1467"/>
  <c r="BF1467"/>
  <c r="T1467"/>
  <c r="R1467"/>
  <c r="P1467"/>
  <c r="BI1465"/>
  <c r="BH1465"/>
  <c r="BG1465"/>
  <c r="BF1465"/>
  <c r="T1465"/>
  <c r="R1465"/>
  <c r="P1465"/>
  <c r="BI1462"/>
  <c r="BH1462"/>
  <c r="BG1462"/>
  <c r="BF1462"/>
  <c r="T1462"/>
  <c r="R1462"/>
  <c r="P1462"/>
  <c r="BI1459"/>
  <c r="BH1459"/>
  <c r="BG1459"/>
  <c r="BF1459"/>
  <c r="T1459"/>
  <c r="R1459"/>
  <c r="P1459"/>
  <c r="BI1456"/>
  <c r="BH1456"/>
  <c r="BG1456"/>
  <c r="BF1456"/>
  <c r="T1456"/>
  <c r="R1456"/>
  <c r="P1456"/>
  <c r="BI1453"/>
  <c r="BH1453"/>
  <c r="BG1453"/>
  <c r="BF1453"/>
  <c r="T1453"/>
  <c r="R1453"/>
  <c r="P1453"/>
  <c r="BI1451"/>
  <c r="BH1451"/>
  <c r="BG1451"/>
  <c r="BF1451"/>
  <c r="T1451"/>
  <c r="R1451"/>
  <c r="P1451"/>
  <c r="BI1448"/>
  <c r="BH1448"/>
  <c r="BG1448"/>
  <c r="BF1448"/>
  <c r="T1448"/>
  <c r="R1448"/>
  <c r="P1448"/>
  <c r="BI1446"/>
  <c r="BH1446"/>
  <c r="BG1446"/>
  <c r="BF1446"/>
  <c r="T1446"/>
  <c r="R1446"/>
  <c r="P1446"/>
  <c r="BI1433"/>
  <c r="BH1433"/>
  <c r="BG1433"/>
  <c r="BF1433"/>
  <c r="T1433"/>
  <c r="R1433"/>
  <c r="P1433"/>
  <c r="BI1420"/>
  <c r="BH1420"/>
  <c r="BG1420"/>
  <c r="BF1420"/>
  <c r="T1420"/>
  <c r="R1420"/>
  <c r="P1420"/>
  <c r="BI1418"/>
  <c r="BH1418"/>
  <c r="BG1418"/>
  <c r="BF1418"/>
  <c r="T1418"/>
  <c r="R1418"/>
  <c r="P1418"/>
  <c r="BI1400"/>
  <c r="BH1400"/>
  <c r="BG1400"/>
  <c r="BF1400"/>
  <c r="T1400"/>
  <c r="R1400"/>
  <c r="P1400"/>
  <c r="BI1398"/>
  <c r="BH1398"/>
  <c r="BG1398"/>
  <c r="BF1398"/>
  <c r="T1398"/>
  <c r="R1398"/>
  <c r="P1398"/>
  <c r="BI1396"/>
  <c r="BH1396"/>
  <c r="BG1396"/>
  <c r="BF1396"/>
  <c r="T1396"/>
  <c r="R1396"/>
  <c r="P1396"/>
  <c r="BI1395"/>
  <c r="BH1395"/>
  <c r="BG1395"/>
  <c r="BF1395"/>
  <c r="T1395"/>
  <c r="R1395"/>
  <c r="P1395"/>
  <c r="BI1393"/>
  <c r="BH1393"/>
  <c r="BG1393"/>
  <c r="BF1393"/>
  <c r="T1393"/>
  <c r="R1393"/>
  <c r="P1393"/>
  <c r="BI1391"/>
  <c r="BH1391"/>
  <c r="BG1391"/>
  <c r="BF1391"/>
  <c r="T1391"/>
  <c r="R1391"/>
  <c r="P1391"/>
  <c r="BI1387"/>
  <c r="BH1387"/>
  <c r="BG1387"/>
  <c r="BF1387"/>
  <c r="T1387"/>
  <c r="R1387"/>
  <c r="P1387"/>
  <c r="BI1385"/>
  <c r="BH1385"/>
  <c r="BG1385"/>
  <c r="BF1385"/>
  <c r="T1385"/>
  <c r="R1385"/>
  <c r="P1385"/>
  <c r="BI1384"/>
  <c r="BH1384"/>
  <c r="BG1384"/>
  <c r="BF1384"/>
  <c r="T1384"/>
  <c r="R1384"/>
  <c r="P1384"/>
  <c r="BI1383"/>
  <c r="BH1383"/>
  <c r="BG1383"/>
  <c r="BF1383"/>
  <c r="T1383"/>
  <c r="R1383"/>
  <c r="P1383"/>
  <c r="BI1382"/>
  <c r="BH1382"/>
  <c r="BG1382"/>
  <c r="BF1382"/>
  <c r="T1382"/>
  <c r="R1382"/>
  <c r="P1382"/>
  <c r="BI1380"/>
  <c r="BH1380"/>
  <c r="BG1380"/>
  <c r="BF1380"/>
  <c r="T1380"/>
  <c r="R1380"/>
  <c r="P1380"/>
  <c r="BI1379"/>
  <c r="BH1379"/>
  <c r="BG1379"/>
  <c r="BF1379"/>
  <c r="T1379"/>
  <c r="R1379"/>
  <c r="P1379"/>
  <c r="BI1378"/>
  <c r="BH1378"/>
  <c r="BG1378"/>
  <c r="BF1378"/>
  <c r="T1378"/>
  <c r="R1378"/>
  <c r="P1378"/>
  <c r="BI1374"/>
  <c r="BH1374"/>
  <c r="BG1374"/>
  <c r="BF1374"/>
  <c r="T1374"/>
  <c r="R1374"/>
  <c r="P1374"/>
  <c r="BI1372"/>
  <c r="BH1372"/>
  <c r="BG1372"/>
  <c r="BF1372"/>
  <c r="T1372"/>
  <c r="R1372"/>
  <c r="P1372"/>
  <c r="BI1369"/>
  <c r="BH1369"/>
  <c r="BG1369"/>
  <c r="BF1369"/>
  <c r="T1369"/>
  <c r="R1369"/>
  <c r="P1369"/>
  <c r="BI1367"/>
  <c r="BH1367"/>
  <c r="BG1367"/>
  <c r="BF1367"/>
  <c r="T1367"/>
  <c r="R1367"/>
  <c r="P1367"/>
  <c r="BI1364"/>
  <c r="BH1364"/>
  <c r="BG1364"/>
  <c r="BF1364"/>
  <c r="T1364"/>
  <c r="R1364"/>
  <c r="P1364"/>
  <c r="BI1361"/>
  <c r="BH1361"/>
  <c r="BG1361"/>
  <c r="BF1361"/>
  <c r="T1361"/>
  <c r="R1361"/>
  <c r="P1361"/>
  <c r="BI1360"/>
  <c r="BH1360"/>
  <c r="BG1360"/>
  <c r="BF1360"/>
  <c r="T1360"/>
  <c r="R1360"/>
  <c r="P1360"/>
  <c r="BI1359"/>
  <c r="BH1359"/>
  <c r="BG1359"/>
  <c r="BF1359"/>
  <c r="T1359"/>
  <c r="R1359"/>
  <c r="P1359"/>
  <c r="BI1357"/>
  <c r="BH1357"/>
  <c r="BG1357"/>
  <c r="BF1357"/>
  <c r="T1357"/>
  <c r="R1357"/>
  <c r="P1357"/>
  <c r="BI1356"/>
  <c r="BH1356"/>
  <c r="BG1356"/>
  <c r="BF1356"/>
  <c r="T1356"/>
  <c r="R1356"/>
  <c r="P1356"/>
  <c r="BI1354"/>
  <c r="BH1354"/>
  <c r="BG1354"/>
  <c r="BF1354"/>
  <c r="T1354"/>
  <c r="R1354"/>
  <c r="P1354"/>
  <c r="BI1352"/>
  <c r="BH1352"/>
  <c r="BG1352"/>
  <c r="BF1352"/>
  <c r="T1352"/>
  <c r="R1352"/>
  <c r="P1352"/>
  <c r="BI1350"/>
  <c r="BH1350"/>
  <c r="BG1350"/>
  <c r="BF1350"/>
  <c r="T1350"/>
  <c r="R1350"/>
  <c r="P1350"/>
  <c r="BI1345"/>
  <c r="BH1345"/>
  <c r="BG1345"/>
  <c r="BF1345"/>
  <c r="T1345"/>
  <c r="R1345"/>
  <c r="P1345"/>
  <c r="BI1338"/>
  <c r="BH1338"/>
  <c r="BG1338"/>
  <c r="BF1338"/>
  <c r="T1338"/>
  <c r="R1338"/>
  <c r="P1338"/>
  <c r="BI1326"/>
  <c r="BH1326"/>
  <c r="BG1326"/>
  <c r="BF1326"/>
  <c r="T1326"/>
  <c r="R1326"/>
  <c r="P1326"/>
  <c r="BI1315"/>
  <c r="BH1315"/>
  <c r="BG1315"/>
  <c r="BF1315"/>
  <c r="T1315"/>
  <c r="R1315"/>
  <c r="P1315"/>
  <c r="BI1313"/>
  <c r="BH1313"/>
  <c r="BG1313"/>
  <c r="BF1313"/>
  <c r="T1313"/>
  <c r="R1313"/>
  <c r="P1313"/>
  <c r="BI1312"/>
  <c r="BH1312"/>
  <c r="BG1312"/>
  <c r="BF1312"/>
  <c r="T1312"/>
  <c r="R1312"/>
  <c r="P1312"/>
  <c r="BI1309"/>
  <c r="BH1309"/>
  <c r="BG1309"/>
  <c r="BF1309"/>
  <c r="T1309"/>
  <c r="R1309"/>
  <c r="P1309"/>
  <c r="BI1306"/>
  <c r="BH1306"/>
  <c r="BG1306"/>
  <c r="BF1306"/>
  <c r="T1306"/>
  <c r="R1306"/>
  <c r="P1306"/>
  <c r="BI1305"/>
  <c r="BH1305"/>
  <c r="BG1305"/>
  <c r="BF1305"/>
  <c r="T1305"/>
  <c r="R1305"/>
  <c r="P1305"/>
  <c r="BI1304"/>
  <c r="BH1304"/>
  <c r="BG1304"/>
  <c r="BF1304"/>
  <c r="T1304"/>
  <c r="R1304"/>
  <c r="P1304"/>
  <c r="BI1303"/>
  <c r="BH1303"/>
  <c r="BG1303"/>
  <c r="BF1303"/>
  <c r="T1303"/>
  <c r="R1303"/>
  <c r="P1303"/>
  <c r="BI1302"/>
  <c r="BH1302"/>
  <c r="BG1302"/>
  <c r="BF1302"/>
  <c r="T1302"/>
  <c r="R1302"/>
  <c r="P1302"/>
  <c r="BI1294"/>
  <c r="BH1294"/>
  <c r="BG1294"/>
  <c r="BF1294"/>
  <c r="T1294"/>
  <c r="R1294"/>
  <c r="P1294"/>
  <c r="BI1292"/>
  <c r="BH1292"/>
  <c r="BG1292"/>
  <c r="BF1292"/>
  <c r="T1292"/>
  <c r="R1292"/>
  <c r="P1292"/>
  <c r="BI1289"/>
  <c r="BH1289"/>
  <c r="BG1289"/>
  <c r="BF1289"/>
  <c r="T1289"/>
  <c r="R1289"/>
  <c r="P1289"/>
  <c r="BI1286"/>
  <c r="BH1286"/>
  <c r="BG1286"/>
  <c r="BF1286"/>
  <c r="T1286"/>
  <c r="R1286"/>
  <c r="P1286"/>
  <c r="BI1283"/>
  <c r="BH1283"/>
  <c r="BG1283"/>
  <c r="BF1283"/>
  <c r="T1283"/>
  <c r="R1283"/>
  <c r="P1283"/>
  <c r="BI1280"/>
  <c r="BH1280"/>
  <c r="BG1280"/>
  <c r="BF1280"/>
  <c r="T1280"/>
  <c r="R1280"/>
  <c r="P1280"/>
  <c r="BI1277"/>
  <c r="BH1277"/>
  <c r="BG1277"/>
  <c r="BF1277"/>
  <c r="T1277"/>
  <c r="R1277"/>
  <c r="P1277"/>
  <c r="BI1275"/>
  <c r="BH1275"/>
  <c r="BG1275"/>
  <c r="BF1275"/>
  <c r="T1275"/>
  <c r="R1275"/>
  <c r="P1275"/>
  <c r="BI1274"/>
  <c r="BH1274"/>
  <c r="BG1274"/>
  <c r="BF1274"/>
  <c r="T1274"/>
  <c r="R1274"/>
  <c r="P1274"/>
  <c r="BI1271"/>
  <c r="BH1271"/>
  <c r="BG1271"/>
  <c r="BF1271"/>
  <c r="T1271"/>
  <c r="R1271"/>
  <c r="P1271"/>
  <c r="BI1269"/>
  <c r="BH1269"/>
  <c r="BG1269"/>
  <c r="BF1269"/>
  <c r="T1269"/>
  <c r="R1269"/>
  <c r="P1269"/>
  <c r="BI1268"/>
  <c r="BH1268"/>
  <c r="BG1268"/>
  <c r="BF1268"/>
  <c r="T1268"/>
  <c r="R1268"/>
  <c r="P1268"/>
  <c r="BI1265"/>
  <c r="BH1265"/>
  <c r="BG1265"/>
  <c r="BF1265"/>
  <c r="T1265"/>
  <c r="R1265"/>
  <c r="P1265"/>
  <c r="BI1263"/>
  <c r="BH1263"/>
  <c r="BG1263"/>
  <c r="BF1263"/>
  <c r="T1263"/>
  <c r="R1263"/>
  <c r="P1263"/>
  <c r="BI1260"/>
  <c r="BH1260"/>
  <c r="BG1260"/>
  <c r="BF1260"/>
  <c r="T1260"/>
  <c r="R1260"/>
  <c r="P1260"/>
  <c r="BI1257"/>
  <c r="BH1257"/>
  <c r="BG1257"/>
  <c r="BF1257"/>
  <c r="T1257"/>
  <c r="R1257"/>
  <c r="P1257"/>
  <c r="BI1254"/>
  <c r="BH1254"/>
  <c r="BG1254"/>
  <c r="BF1254"/>
  <c r="T1254"/>
  <c r="R1254"/>
  <c r="P1254"/>
  <c r="BI1251"/>
  <c r="BH1251"/>
  <c r="BG1251"/>
  <c r="BF1251"/>
  <c r="T1251"/>
  <c r="R1251"/>
  <c r="P1251"/>
  <c r="BI1248"/>
  <c r="BH1248"/>
  <c r="BG1248"/>
  <c r="BF1248"/>
  <c r="T1248"/>
  <c r="R1248"/>
  <c r="P1248"/>
  <c r="BI1245"/>
  <c r="BH1245"/>
  <c r="BG1245"/>
  <c r="BF1245"/>
  <c r="T1245"/>
  <c r="R1245"/>
  <c r="P1245"/>
  <c r="BI1242"/>
  <c r="BH1242"/>
  <c r="BG1242"/>
  <c r="BF1242"/>
  <c r="T1242"/>
  <c r="R1242"/>
  <c r="P1242"/>
  <c r="BI1240"/>
  <c r="BH1240"/>
  <c r="BG1240"/>
  <c r="BF1240"/>
  <c r="T1240"/>
  <c r="R1240"/>
  <c r="P1240"/>
  <c r="BI1237"/>
  <c r="BH1237"/>
  <c r="BG1237"/>
  <c r="BF1237"/>
  <c r="T1237"/>
  <c r="R1237"/>
  <c r="P1237"/>
  <c r="BI1233"/>
  <c r="BH1233"/>
  <c r="BG1233"/>
  <c r="BF1233"/>
  <c r="T1233"/>
  <c r="R1233"/>
  <c r="P1233"/>
  <c r="BI1229"/>
  <c r="BH1229"/>
  <c r="BG1229"/>
  <c r="BF1229"/>
  <c r="T1229"/>
  <c r="R1229"/>
  <c r="P1229"/>
  <c r="BI1225"/>
  <c r="BH1225"/>
  <c r="BG1225"/>
  <c r="BF1225"/>
  <c r="T1225"/>
  <c r="R1225"/>
  <c r="P1225"/>
  <c r="BI1222"/>
  <c r="BH1222"/>
  <c r="BG1222"/>
  <c r="BF1222"/>
  <c r="T1222"/>
  <c r="R1222"/>
  <c r="P1222"/>
  <c r="BI1220"/>
  <c r="BH1220"/>
  <c r="BG1220"/>
  <c r="BF1220"/>
  <c r="T1220"/>
  <c r="R1220"/>
  <c r="P1220"/>
  <c r="BI1217"/>
  <c r="BH1217"/>
  <c r="BG1217"/>
  <c r="BF1217"/>
  <c r="T1217"/>
  <c r="R1217"/>
  <c r="P1217"/>
  <c r="BI1215"/>
  <c r="BH1215"/>
  <c r="BG1215"/>
  <c r="BF1215"/>
  <c r="T1215"/>
  <c r="R1215"/>
  <c r="P1215"/>
  <c r="BI1212"/>
  <c r="BH1212"/>
  <c r="BG1212"/>
  <c r="BF1212"/>
  <c r="T1212"/>
  <c r="R1212"/>
  <c r="P1212"/>
  <c r="BI1209"/>
  <c r="BH1209"/>
  <c r="BG1209"/>
  <c r="BF1209"/>
  <c r="T1209"/>
  <c r="R1209"/>
  <c r="P1209"/>
  <c r="BI1207"/>
  <c r="BH1207"/>
  <c r="BG1207"/>
  <c r="BF1207"/>
  <c r="T1207"/>
  <c r="R1207"/>
  <c r="P1207"/>
  <c r="BI1204"/>
  <c r="BH1204"/>
  <c r="BG1204"/>
  <c r="BF1204"/>
  <c r="T1204"/>
  <c r="R1204"/>
  <c r="P1204"/>
  <c r="BI1202"/>
  <c r="BH1202"/>
  <c r="BG1202"/>
  <c r="BF1202"/>
  <c r="T1202"/>
  <c r="R1202"/>
  <c r="P1202"/>
  <c r="BI1199"/>
  <c r="BH1199"/>
  <c r="BG1199"/>
  <c r="BF1199"/>
  <c r="T1199"/>
  <c r="R1199"/>
  <c r="P1199"/>
  <c r="BI1197"/>
  <c r="BH1197"/>
  <c r="BG1197"/>
  <c r="BF1197"/>
  <c r="T1197"/>
  <c r="R1197"/>
  <c r="P1197"/>
  <c r="BI1193"/>
  <c r="BH1193"/>
  <c r="BG1193"/>
  <c r="BF1193"/>
  <c r="T1193"/>
  <c r="R1193"/>
  <c r="P1193"/>
  <c r="BI1190"/>
  <c r="BH1190"/>
  <c r="BG1190"/>
  <c r="BF1190"/>
  <c r="T1190"/>
  <c r="R1190"/>
  <c r="P1190"/>
  <c r="BI1187"/>
  <c r="BH1187"/>
  <c r="BG1187"/>
  <c r="BF1187"/>
  <c r="T1187"/>
  <c r="R1187"/>
  <c r="P1187"/>
  <c r="BI1184"/>
  <c r="BH1184"/>
  <c r="BG1184"/>
  <c r="BF1184"/>
  <c r="T1184"/>
  <c r="R1184"/>
  <c r="P1184"/>
  <c r="BI1181"/>
  <c r="BH1181"/>
  <c r="BG1181"/>
  <c r="BF1181"/>
  <c r="T1181"/>
  <c r="R1181"/>
  <c r="P1181"/>
  <c r="BI1175"/>
  <c r="BH1175"/>
  <c r="BG1175"/>
  <c r="BF1175"/>
  <c r="T1175"/>
  <c r="R1175"/>
  <c r="P1175"/>
  <c r="BI1173"/>
  <c r="BH1173"/>
  <c r="BG1173"/>
  <c r="BF1173"/>
  <c r="T1173"/>
  <c r="R1173"/>
  <c r="P1173"/>
  <c r="BI1170"/>
  <c r="BH1170"/>
  <c r="BG1170"/>
  <c r="BF1170"/>
  <c r="T1170"/>
  <c r="R1170"/>
  <c r="P1170"/>
  <c r="BI1168"/>
  <c r="BH1168"/>
  <c r="BG1168"/>
  <c r="BF1168"/>
  <c r="T1168"/>
  <c r="R1168"/>
  <c r="P1168"/>
  <c r="BI1165"/>
  <c r="BH1165"/>
  <c r="BG1165"/>
  <c r="BF1165"/>
  <c r="T1165"/>
  <c r="R1165"/>
  <c r="P1165"/>
  <c r="BI1163"/>
  <c r="BH1163"/>
  <c r="BG1163"/>
  <c r="BF1163"/>
  <c r="T1163"/>
  <c r="R1163"/>
  <c r="P1163"/>
  <c r="BI1160"/>
  <c r="BH1160"/>
  <c r="BG1160"/>
  <c r="BF1160"/>
  <c r="T1160"/>
  <c r="R1160"/>
  <c r="P1160"/>
  <c r="BI1157"/>
  <c r="BH1157"/>
  <c r="BG1157"/>
  <c r="BF1157"/>
  <c r="T1157"/>
  <c r="R1157"/>
  <c r="P1157"/>
  <c r="BI1155"/>
  <c r="BH1155"/>
  <c r="BG1155"/>
  <c r="BF1155"/>
  <c r="T1155"/>
  <c r="R1155"/>
  <c r="P1155"/>
  <c r="BI1151"/>
  <c r="BH1151"/>
  <c r="BG1151"/>
  <c r="BF1151"/>
  <c r="T1151"/>
  <c r="R1151"/>
  <c r="P1151"/>
  <c r="BI1149"/>
  <c r="BH1149"/>
  <c r="BG1149"/>
  <c r="BF1149"/>
  <c r="T1149"/>
  <c r="R1149"/>
  <c r="P1149"/>
  <c r="BI1147"/>
  <c r="BH1147"/>
  <c r="BG1147"/>
  <c r="BF1147"/>
  <c r="T1147"/>
  <c r="R1147"/>
  <c r="P1147"/>
  <c r="BI1142"/>
  <c r="BH1142"/>
  <c r="BG1142"/>
  <c r="BF1142"/>
  <c r="T1142"/>
  <c r="R1142"/>
  <c r="P1142"/>
  <c r="BI1139"/>
  <c r="BH1139"/>
  <c r="BG1139"/>
  <c r="BF1139"/>
  <c r="T1139"/>
  <c r="R1139"/>
  <c r="P1139"/>
  <c r="BI1136"/>
  <c r="BH1136"/>
  <c r="BG1136"/>
  <c r="BF1136"/>
  <c r="T1136"/>
  <c r="R1136"/>
  <c r="P1136"/>
  <c r="BI1133"/>
  <c r="BH1133"/>
  <c r="BG1133"/>
  <c r="BF1133"/>
  <c r="T1133"/>
  <c r="R1133"/>
  <c r="P1133"/>
  <c r="BI1130"/>
  <c r="BH1130"/>
  <c r="BG1130"/>
  <c r="BF1130"/>
  <c r="T1130"/>
  <c r="R1130"/>
  <c r="P1130"/>
  <c r="BI1127"/>
  <c r="BH1127"/>
  <c r="BG1127"/>
  <c r="BF1127"/>
  <c r="T1127"/>
  <c r="R1127"/>
  <c r="P1127"/>
  <c r="BI1124"/>
  <c r="BH1124"/>
  <c r="BG1124"/>
  <c r="BF1124"/>
  <c r="T1124"/>
  <c r="R1124"/>
  <c r="P1124"/>
  <c r="BI1121"/>
  <c r="BH1121"/>
  <c r="BG1121"/>
  <c r="BF1121"/>
  <c r="T1121"/>
  <c r="R1121"/>
  <c r="P1121"/>
  <c r="BI1115"/>
  <c r="BH1115"/>
  <c r="BG1115"/>
  <c r="BF1115"/>
  <c r="T1115"/>
  <c r="R1115"/>
  <c r="P1115"/>
  <c r="BI1113"/>
  <c r="BH1113"/>
  <c r="BG1113"/>
  <c r="BF1113"/>
  <c r="T1113"/>
  <c r="R1113"/>
  <c r="P1113"/>
  <c r="BI1110"/>
  <c r="BH1110"/>
  <c r="BG1110"/>
  <c r="BF1110"/>
  <c r="T1110"/>
  <c r="R1110"/>
  <c r="P1110"/>
  <c r="BI1108"/>
  <c r="BH1108"/>
  <c r="BG1108"/>
  <c r="BF1108"/>
  <c r="T1108"/>
  <c r="R1108"/>
  <c r="P1108"/>
  <c r="BI1105"/>
  <c r="BH1105"/>
  <c r="BG1105"/>
  <c r="BF1105"/>
  <c r="T1105"/>
  <c r="R1105"/>
  <c r="P1105"/>
  <c r="BI1103"/>
  <c r="BH1103"/>
  <c r="BG1103"/>
  <c r="BF1103"/>
  <c r="T1103"/>
  <c r="R1103"/>
  <c r="P1103"/>
  <c r="BI1100"/>
  <c r="BH1100"/>
  <c r="BG1100"/>
  <c r="BF1100"/>
  <c r="T1100"/>
  <c r="R1100"/>
  <c r="P1100"/>
  <c r="BI1098"/>
  <c r="BH1098"/>
  <c r="BG1098"/>
  <c r="BF1098"/>
  <c r="T1098"/>
  <c r="R1098"/>
  <c r="P1098"/>
  <c r="BI1095"/>
  <c r="BH1095"/>
  <c r="BG1095"/>
  <c r="BF1095"/>
  <c r="T1095"/>
  <c r="R1095"/>
  <c r="P1095"/>
  <c r="BI1093"/>
  <c r="BH1093"/>
  <c r="BG1093"/>
  <c r="BF1093"/>
  <c r="T1093"/>
  <c r="R1093"/>
  <c r="P1093"/>
  <c r="BI1090"/>
  <c r="BH1090"/>
  <c r="BG1090"/>
  <c r="BF1090"/>
  <c r="T1090"/>
  <c r="R1090"/>
  <c r="P1090"/>
  <c r="BI1088"/>
  <c r="BH1088"/>
  <c r="BG1088"/>
  <c r="BF1088"/>
  <c r="T1088"/>
  <c r="R1088"/>
  <c r="P1088"/>
  <c r="BI1085"/>
  <c r="BH1085"/>
  <c r="BG1085"/>
  <c r="BF1085"/>
  <c r="T1085"/>
  <c r="R1085"/>
  <c r="P1085"/>
  <c r="BI1082"/>
  <c r="BH1082"/>
  <c r="BG1082"/>
  <c r="BF1082"/>
  <c r="T1082"/>
  <c r="R1082"/>
  <c r="P1082"/>
  <c r="BI1080"/>
  <c r="BH1080"/>
  <c r="BG1080"/>
  <c r="BF1080"/>
  <c r="T1080"/>
  <c r="R1080"/>
  <c r="P1080"/>
  <c r="BI1076"/>
  <c r="BH1076"/>
  <c r="BG1076"/>
  <c r="BF1076"/>
  <c r="T1076"/>
  <c r="R1076"/>
  <c r="P1076"/>
  <c r="BI1074"/>
  <c r="BH1074"/>
  <c r="BG1074"/>
  <c r="BF1074"/>
  <c r="T1074"/>
  <c r="R1074"/>
  <c r="P1074"/>
  <c r="BI1071"/>
  <c r="BH1071"/>
  <c r="BG1071"/>
  <c r="BF1071"/>
  <c r="T1071"/>
  <c r="R1071"/>
  <c r="P1071"/>
  <c r="BI1069"/>
  <c r="BH1069"/>
  <c r="BG1069"/>
  <c r="BF1069"/>
  <c r="T1069"/>
  <c r="R1069"/>
  <c r="P1069"/>
  <c r="BI1066"/>
  <c r="BH1066"/>
  <c r="BG1066"/>
  <c r="BF1066"/>
  <c r="T1066"/>
  <c r="R1066"/>
  <c r="P1066"/>
  <c r="BI1064"/>
  <c r="BH1064"/>
  <c r="BG1064"/>
  <c r="BF1064"/>
  <c r="T1064"/>
  <c r="R1064"/>
  <c r="P1064"/>
  <c r="BI1061"/>
  <c r="BH1061"/>
  <c r="BG1061"/>
  <c r="BF1061"/>
  <c r="T1061"/>
  <c r="R1061"/>
  <c r="P1061"/>
  <c r="BI1058"/>
  <c r="BH1058"/>
  <c r="BG1058"/>
  <c r="BF1058"/>
  <c r="T1058"/>
  <c r="R1058"/>
  <c r="P1058"/>
  <c r="BI1055"/>
  <c r="BH1055"/>
  <c r="BG1055"/>
  <c r="BF1055"/>
  <c r="T1055"/>
  <c r="R1055"/>
  <c r="P1055"/>
  <c r="BI1051"/>
  <c r="BH1051"/>
  <c r="BG1051"/>
  <c r="BF1051"/>
  <c r="T1051"/>
  <c r="R1051"/>
  <c r="P1051"/>
  <c r="BI1049"/>
  <c r="BH1049"/>
  <c r="BG1049"/>
  <c r="BF1049"/>
  <c r="T1049"/>
  <c r="R1049"/>
  <c r="P1049"/>
  <c r="BI1045"/>
  <c r="BH1045"/>
  <c r="BG1045"/>
  <c r="BF1045"/>
  <c r="T1045"/>
  <c r="R1045"/>
  <c r="P1045"/>
  <c r="BI1043"/>
  <c r="BH1043"/>
  <c r="BG1043"/>
  <c r="BF1043"/>
  <c r="T1043"/>
  <c r="R1043"/>
  <c r="P1043"/>
  <c r="BI1039"/>
  <c r="BH1039"/>
  <c r="BG1039"/>
  <c r="BF1039"/>
  <c r="T1039"/>
  <c r="R1039"/>
  <c r="P1039"/>
  <c r="BI1037"/>
  <c r="BH1037"/>
  <c r="BG1037"/>
  <c r="BF1037"/>
  <c r="T1037"/>
  <c r="R1037"/>
  <c r="P1037"/>
  <c r="BI1031"/>
  <c r="BH1031"/>
  <c r="BG1031"/>
  <c r="BF1031"/>
  <c r="T1031"/>
  <c r="R1031"/>
  <c r="P1031"/>
  <c r="BI1028"/>
  <c r="BH1028"/>
  <c r="BG1028"/>
  <c r="BF1028"/>
  <c r="T1028"/>
  <c r="R1028"/>
  <c r="P1028"/>
  <c r="BI1025"/>
  <c r="BH1025"/>
  <c r="BG1025"/>
  <c r="BF1025"/>
  <c r="T1025"/>
  <c r="R1025"/>
  <c r="P1025"/>
  <c r="BI1011"/>
  <c r="BH1011"/>
  <c r="BG1011"/>
  <c r="BF1011"/>
  <c r="T1011"/>
  <c r="R1011"/>
  <c r="P1011"/>
  <c r="BI1009"/>
  <c r="BH1009"/>
  <c r="BG1009"/>
  <c r="BF1009"/>
  <c r="T1009"/>
  <c r="R1009"/>
  <c r="P1009"/>
  <c r="BI1002"/>
  <c r="BH1002"/>
  <c r="BG1002"/>
  <c r="BF1002"/>
  <c r="T1002"/>
  <c r="R1002"/>
  <c r="P1002"/>
  <c r="BI995"/>
  <c r="BH995"/>
  <c r="BG995"/>
  <c r="BF995"/>
  <c r="T995"/>
  <c r="R995"/>
  <c r="P995"/>
  <c r="BI987"/>
  <c r="BH987"/>
  <c r="BG987"/>
  <c r="BF987"/>
  <c r="T987"/>
  <c r="R987"/>
  <c r="P987"/>
  <c r="BI985"/>
  <c r="BH985"/>
  <c r="BG985"/>
  <c r="BF985"/>
  <c r="T985"/>
  <c r="R985"/>
  <c r="P985"/>
  <c r="BI983"/>
  <c r="BH983"/>
  <c r="BG983"/>
  <c r="BF983"/>
  <c r="T983"/>
  <c r="R983"/>
  <c r="P983"/>
  <c r="BI977"/>
  <c r="BH977"/>
  <c r="BG977"/>
  <c r="BF977"/>
  <c r="T977"/>
  <c r="R977"/>
  <c r="P977"/>
  <c r="BI975"/>
  <c r="BH975"/>
  <c r="BG975"/>
  <c r="BF975"/>
  <c r="T975"/>
  <c r="R975"/>
  <c r="P975"/>
  <c r="BI973"/>
  <c r="BH973"/>
  <c r="BG973"/>
  <c r="BF973"/>
  <c r="T973"/>
  <c r="R973"/>
  <c r="P973"/>
  <c r="BI961"/>
  <c r="BH961"/>
  <c r="BG961"/>
  <c r="BF961"/>
  <c r="T961"/>
  <c r="R961"/>
  <c r="P961"/>
  <c r="BI959"/>
  <c r="BH959"/>
  <c r="BG959"/>
  <c r="BF959"/>
  <c r="T959"/>
  <c r="R959"/>
  <c r="P959"/>
  <c r="BI953"/>
  <c r="BH953"/>
  <c r="BG953"/>
  <c r="BF953"/>
  <c r="T953"/>
  <c r="R953"/>
  <c r="P953"/>
  <c r="BI951"/>
  <c r="BH951"/>
  <c r="BG951"/>
  <c r="BF951"/>
  <c r="T951"/>
  <c r="R951"/>
  <c r="P951"/>
  <c r="BI940"/>
  <c r="BH940"/>
  <c r="BG940"/>
  <c r="BF940"/>
  <c r="T940"/>
  <c r="R940"/>
  <c r="P940"/>
  <c r="BI939"/>
  <c r="BH939"/>
  <c r="BG939"/>
  <c r="BF939"/>
  <c r="T939"/>
  <c r="R939"/>
  <c r="P939"/>
  <c r="BI936"/>
  <c r="BH936"/>
  <c r="BG936"/>
  <c r="BF936"/>
  <c r="T936"/>
  <c r="T935"/>
  <c r="R936"/>
  <c r="R935"/>
  <c r="P936"/>
  <c r="P935"/>
  <c r="BI932"/>
  <c r="BH932"/>
  <c r="BG932"/>
  <c r="BF932"/>
  <c r="T932"/>
  <c r="R932"/>
  <c r="P932"/>
  <c r="BI930"/>
  <c r="BH930"/>
  <c r="BG930"/>
  <c r="BF930"/>
  <c r="T930"/>
  <c r="R930"/>
  <c r="P930"/>
  <c r="BI927"/>
  <c r="BH927"/>
  <c r="BG927"/>
  <c r="BF927"/>
  <c r="T927"/>
  <c r="R927"/>
  <c r="P927"/>
  <c r="BI926"/>
  <c r="BH926"/>
  <c r="BG926"/>
  <c r="BF926"/>
  <c r="T926"/>
  <c r="R926"/>
  <c r="P926"/>
  <c r="BI922"/>
  <c r="BH922"/>
  <c r="BG922"/>
  <c r="BF922"/>
  <c r="T922"/>
  <c r="R922"/>
  <c r="P922"/>
  <c r="BI877"/>
  <c r="BH877"/>
  <c r="BG877"/>
  <c r="BF877"/>
  <c r="T877"/>
  <c r="R877"/>
  <c r="P877"/>
  <c r="BI858"/>
  <c r="BH858"/>
  <c r="BG858"/>
  <c r="BF858"/>
  <c r="T858"/>
  <c r="R858"/>
  <c r="P858"/>
  <c r="BI846"/>
  <c r="BH846"/>
  <c r="BG846"/>
  <c r="BF846"/>
  <c r="T846"/>
  <c r="R846"/>
  <c r="P846"/>
  <c r="BI843"/>
  <c r="BH843"/>
  <c r="BG843"/>
  <c r="BF843"/>
  <c r="T843"/>
  <c r="R843"/>
  <c r="P843"/>
  <c r="BI840"/>
  <c r="BH840"/>
  <c r="BG840"/>
  <c r="BF840"/>
  <c r="T840"/>
  <c r="R840"/>
  <c r="P840"/>
  <c r="BI837"/>
  <c r="BH837"/>
  <c r="BG837"/>
  <c r="BF837"/>
  <c r="T837"/>
  <c r="R837"/>
  <c r="P837"/>
  <c r="BI834"/>
  <c r="BH834"/>
  <c r="BG834"/>
  <c r="BF834"/>
  <c r="T834"/>
  <c r="R834"/>
  <c r="P834"/>
  <c r="BI831"/>
  <c r="BH831"/>
  <c r="BG831"/>
  <c r="BF831"/>
  <c r="T831"/>
  <c r="R831"/>
  <c r="P831"/>
  <c r="BI827"/>
  <c r="BH827"/>
  <c r="BG827"/>
  <c r="BF827"/>
  <c r="T827"/>
  <c r="R827"/>
  <c r="P827"/>
  <c r="BI824"/>
  <c r="BH824"/>
  <c r="BG824"/>
  <c r="BF824"/>
  <c r="T824"/>
  <c r="R824"/>
  <c r="P824"/>
  <c r="BI823"/>
  <c r="BH823"/>
  <c r="BG823"/>
  <c r="BF823"/>
  <c r="T823"/>
  <c r="R823"/>
  <c r="P823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6"/>
  <c r="BH816"/>
  <c r="BG816"/>
  <c r="BF816"/>
  <c r="T816"/>
  <c r="R816"/>
  <c r="P816"/>
  <c r="BI813"/>
  <c r="BH813"/>
  <c r="BG813"/>
  <c r="BF813"/>
  <c r="T813"/>
  <c r="R813"/>
  <c r="P813"/>
  <c r="BI810"/>
  <c r="BH810"/>
  <c r="BG810"/>
  <c r="BF810"/>
  <c r="T810"/>
  <c r="R810"/>
  <c r="P810"/>
  <c r="BI807"/>
  <c r="BH807"/>
  <c r="BG807"/>
  <c r="BF807"/>
  <c r="T807"/>
  <c r="R807"/>
  <c r="P807"/>
  <c r="BI804"/>
  <c r="BH804"/>
  <c r="BG804"/>
  <c r="BF804"/>
  <c r="T804"/>
  <c r="R804"/>
  <c r="P804"/>
  <c r="BI801"/>
  <c r="BH801"/>
  <c r="BG801"/>
  <c r="BF801"/>
  <c r="T801"/>
  <c r="R801"/>
  <c r="P801"/>
  <c r="BI798"/>
  <c r="BH798"/>
  <c r="BG798"/>
  <c r="BF798"/>
  <c r="T798"/>
  <c r="R798"/>
  <c r="P798"/>
  <c r="BI795"/>
  <c r="BH795"/>
  <c r="BG795"/>
  <c r="BF795"/>
  <c r="T795"/>
  <c r="R795"/>
  <c r="P795"/>
  <c r="BI791"/>
  <c r="BH791"/>
  <c r="BG791"/>
  <c r="BF791"/>
  <c r="T791"/>
  <c r="R791"/>
  <c r="P791"/>
  <c r="BI788"/>
  <c r="BH788"/>
  <c r="BG788"/>
  <c r="BF788"/>
  <c r="T788"/>
  <c r="R788"/>
  <c r="P788"/>
  <c r="BI785"/>
  <c r="BH785"/>
  <c r="BG785"/>
  <c r="BF785"/>
  <c r="T785"/>
  <c r="R785"/>
  <c r="P785"/>
  <c r="BI782"/>
  <c r="BH782"/>
  <c r="BG782"/>
  <c r="BF782"/>
  <c r="T782"/>
  <c r="R782"/>
  <c r="P782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67"/>
  <c r="BH767"/>
  <c r="BG767"/>
  <c r="BF767"/>
  <c r="T767"/>
  <c r="R767"/>
  <c r="P767"/>
  <c r="BI762"/>
  <c r="BH762"/>
  <c r="BG762"/>
  <c r="BF762"/>
  <c r="T762"/>
  <c r="R762"/>
  <c r="P762"/>
  <c r="BI759"/>
  <c r="BH759"/>
  <c r="BG759"/>
  <c r="BF759"/>
  <c r="T759"/>
  <c r="R759"/>
  <c r="P759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48"/>
  <c r="BH748"/>
  <c r="BG748"/>
  <c r="BF748"/>
  <c r="T748"/>
  <c r="R748"/>
  <c r="P748"/>
  <c r="BI744"/>
  <c r="BH744"/>
  <c r="BG744"/>
  <c r="BF744"/>
  <c r="T744"/>
  <c r="R744"/>
  <c r="P744"/>
  <c r="BI741"/>
  <c r="BH741"/>
  <c r="BG741"/>
  <c r="BF741"/>
  <c r="T741"/>
  <c r="R741"/>
  <c r="P741"/>
  <c r="BI737"/>
  <c r="BH737"/>
  <c r="BG737"/>
  <c r="BF737"/>
  <c r="T737"/>
  <c r="R737"/>
  <c r="P737"/>
  <c r="BI734"/>
  <c r="BH734"/>
  <c r="BG734"/>
  <c r="BF734"/>
  <c r="T734"/>
  <c r="R734"/>
  <c r="P734"/>
  <c r="BI719"/>
  <c r="BH719"/>
  <c r="BG719"/>
  <c r="BF719"/>
  <c r="T719"/>
  <c r="R719"/>
  <c r="P719"/>
  <c r="BI714"/>
  <c r="BH714"/>
  <c r="BG714"/>
  <c r="BF714"/>
  <c r="T714"/>
  <c r="R714"/>
  <c r="P714"/>
  <c r="BI698"/>
  <c r="BH698"/>
  <c r="BG698"/>
  <c r="BF698"/>
  <c r="T698"/>
  <c r="R698"/>
  <c r="P698"/>
  <c r="BI695"/>
  <c r="BH695"/>
  <c r="BG695"/>
  <c r="BF695"/>
  <c r="T695"/>
  <c r="R695"/>
  <c r="P695"/>
  <c r="BI684"/>
  <c r="BH684"/>
  <c r="BG684"/>
  <c r="BF684"/>
  <c r="T684"/>
  <c r="R684"/>
  <c r="P684"/>
  <c r="BI680"/>
  <c r="BH680"/>
  <c r="BG680"/>
  <c r="BF680"/>
  <c r="T680"/>
  <c r="R680"/>
  <c r="P680"/>
  <c r="BI676"/>
  <c r="BH676"/>
  <c r="BG676"/>
  <c r="BF676"/>
  <c r="T676"/>
  <c r="R676"/>
  <c r="P676"/>
  <c r="BI673"/>
  <c r="BH673"/>
  <c r="BG673"/>
  <c r="BF673"/>
  <c r="T673"/>
  <c r="R673"/>
  <c r="P673"/>
  <c r="BI670"/>
  <c r="BH670"/>
  <c r="BG670"/>
  <c r="BF670"/>
  <c r="T670"/>
  <c r="R670"/>
  <c r="P670"/>
  <c r="BI667"/>
  <c r="BH667"/>
  <c r="BG667"/>
  <c r="BF667"/>
  <c r="T667"/>
  <c r="R667"/>
  <c r="P667"/>
  <c r="BI664"/>
  <c r="BH664"/>
  <c r="BG664"/>
  <c r="BF664"/>
  <c r="T664"/>
  <c r="R664"/>
  <c r="P664"/>
  <c r="BI661"/>
  <c r="BH661"/>
  <c r="BG661"/>
  <c r="BF661"/>
  <c r="T661"/>
  <c r="R661"/>
  <c r="P661"/>
  <c r="BI658"/>
  <c r="BH658"/>
  <c r="BG658"/>
  <c r="BF658"/>
  <c r="T658"/>
  <c r="R658"/>
  <c r="P658"/>
  <c r="BI655"/>
  <c r="BH655"/>
  <c r="BG655"/>
  <c r="BF655"/>
  <c r="T655"/>
  <c r="R655"/>
  <c r="P655"/>
  <c r="BI652"/>
  <c r="BH652"/>
  <c r="BG652"/>
  <c r="BF652"/>
  <c r="T652"/>
  <c r="R652"/>
  <c r="P652"/>
  <c r="BI648"/>
  <c r="BH648"/>
  <c r="BG648"/>
  <c r="BF648"/>
  <c r="T648"/>
  <c r="R648"/>
  <c r="P648"/>
  <c r="BI645"/>
  <c r="BH645"/>
  <c r="BG645"/>
  <c r="BF645"/>
  <c r="T645"/>
  <c r="R645"/>
  <c r="P645"/>
  <c r="BI640"/>
  <c r="BH640"/>
  <c r="BG640"/>
  <c r="BF640"/>
  <c r="T640"/>
  <c r="R640"/>
  <c r="P640"/>
  <c r="BI638"/>
  <c r="BH638"/>
  <c r="BG638"/>
  <c r="BF638"/>
  <c r="T638"/>
  <c r="R638"/>
  <c r="P638"/>
  <c r="BI635"/>
  <c r="BH635"/>
  <c r="BG635"/>
  <c r="BF635"/>
  <c r="T635"/>
  <c r="R635"/>
  <c r="P635"/>
  <c r="BI634"/>
  <c r="BH634"/>
  <c r="BG634"/>
  <c r="BF634"/>
  <c r="T634"/>
  <c r="R634"/>
  <c r="P634"/>
  <c r="BI629"/>
  <c r="BH629"/>
  <c r="BG629"/>
  <c r="BF629"/>
  <c r="T629"/>
  <c r="R629"/>
  <c r="P629"/>
  <c r="BI625"/>
  <c r="BH625"/>
  <c r="BG625"/>
  <c r="BF625"/>
  <c r="T625"/>
  <c r="R625"/>
  <c r="P625"/>
  <c r="BI622"/>
  <c r="BH622"/>
  <c r="BG622"/>
  <c r="BF622"/>
  <c r="T622"/>
  <c r="R622"/>
  <c r="P622"/>
  <c r="BI618"/>
  <c r="BH618"/>
  <c r="BG618"/>
  <c r="BF618"/>
  <c r="T618"/>
  <c r="R618"/>
  <c r="P618"/>
  <c r="BI613"/>
  <c r="BH613"/>
  <c r="BG613"/>
  <c r="BF613"/>
  <c r="T613"/>
  <c r="R613"/>
  <c r="P613"/>
  <c r="BI612"/>
  <c r="BH612"/>
  <c r="BG612"/>
  <c r="BF612"/>
  <c r="T612"/>
  <c r="R612"/>
  <c r="P612"/>
  <c r="BI609"/>
  <c r="BH609"/>
  <c r="BG609"/>
  <c r="BF609"/>
  <c r="T609"/>
  <c r="R609"/>
  <c r="P609"/>
  <c r="BI605"/>
  <c r="BH605"/>
  <c r="BG605"/>
  <c r="BF605"/>
  <c r="T605"/>
  <c r="R605"/>
  <c r="P605"/>
  <c r="BI604"/>
  <c r="BH604"/>
  <c r="BG604"/>
  <c r="BF604"/>
  <c r="T604"/>
  <c r="R604"/>
  <c r="P604"/>
  <c r="BI601"/>
  <c r="BH601"/>
  <c r="BG601"/>
  <c r="BF601"/>
  <c r="T601"/>
  <c r="R601"/>
  <c r="P601"/>
  <c r="BI597"/>
  <c r="BH597"/>
  <c r="BG597"/>
  <c r="BF597"/>
  <c r="T597"/>
  <c r="R597"/>
  <c r="P597"/>
  <c r="BI596"/>
  <c r="BH596"/>
  <c r="BG596"/>
  <c r="BF596"/>
  <c r="T596"/>
  <c r="R596"/>
  <c r="P596"/>
  <c r="BI592"/>
  <c r="BH592"/>
  <c r="BG592"/>
  <c r="BF592"/>
  <c r="T592"/>
  <c r="R592"/>
  <c r="P592"/>
  <c r="BI587"/>
  <c r="BH587"/>
  <c r="BG587"/>
  <c r="BF587"/>
  <c r="T587"/>
  <c r="R587"/>
  <c r="P587"/>
  <c r="BI582"/>
  <c r="BH582"/>
  <c r="BG582"/>
  <c r="BF582"/>
  <c r="T582"/>
  <c r="R582"/>
  <c r="P582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2"/>
  <c r="BH572"/>
  <c r="BG572"/>
  <c r="BF572"/>
  <c r="T572"/>
  <c r="R572"/>
  <c r="P572"/>
  <c r="BI565"/>
  <c r="BH565"/>
  <c r="BG565"/>
  <c r="BF565"/>
  <c r="T565"/>
  <c r="R565"/>
  <c r="P565"/>
  <c r="BI557"/>
  <c r="BH557"/>
  <c r="BG557"/>
  <c r="BF557"/>
  <c r="T557"/>
  <c r="R557"/>
  <c r="P557"/>
  <c r="BI554"/>
  <c r="BH554"/>
  <c r="BG554"/>
  <c r="BF554"/>
  <c r="T554"/>
  <c r="R554"/>
  <c r="P554"/>
  <c r="BI553"/>
  <c r="BH553"/>
  <c r="BG553"/>
  <c r="BF553"/>
  <c r="T553"/>
  <c r="R553"/>
  <c r="P553"/>
  <c r="BI549"/>
  <c r="BH549"/>
  <c r="BG549"/>
  <c r="BF549"/>
  <c r="T549"/>
  <c r="R549"/>
  <c r="P549"/>
  <c r="BI544"/>
  <c r="BH544"/>
  <c r="BG544"/>
  <c r="BF544"/>
  <c r="T544"/>
  <c r="R544"/>
  <c r="P544"/>
  <c r="BI539"/>
  <c r="BH539"/>
  <c r="BG539"/>
  <c r="BF539"/>
  <c r="T539"/>
  <c r="R539"/>
  <c r="P539"/>
  <c r="BI534"/>
  <c r="BH534"/>
  <c r="BG534"/>
  <c r="BF534"/>
  <c r="T534"/>
  <c r="R534"/>
  <c r="P534"/>
  <c r="BI531"/>
  <c r="BH531"/>
  <c r="BG531"/>
  <c r="BF531"/>
  <c r="T531"/>
  <c r="R531"/>
  <c r="P531"/>
  <c r="BI526"/>
  <c r="BH526"/>
  <c r="BG526"/>
  <c r="BF526"/>
  <c r="T526"/>
  <c r="R526"/>
  <c r="P526"/>
  <c r="BI525"/>
  <c r="BH525"/>
  <c r="BG525"/>
  <c r="BF525"/>
  <c r="T525"/>
  <c r="R525"/>
  <c r="P525"/>
  <c r="BI520"/>
  <c r="BH520"/>
  <c r="BG520"/>
  <c r="BF520"/>
  <c r="T520"/>
  <c r="R520"/>
  <c r="P520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5"/>
  <c r="BH505"/>
  <c r="BG505"/>
  <c r="BF505"/>
  <c r="T505"/>
  <c r="R505"/>
  <c r="P505"/>
  <c r="BI503"/>
  <c r="BH503"/>
  <c r="BG503"/>
  <c r="BF503"/>
  <c r="T503"/>
  <c r="R503"/>
  <c r="P503"/>
  <c r="BI500"/>
  <c r="BH500"/>
  <c r="BG500"/>
  <c r="BF500"/>
  <c r="T500"/>
  <c r="R500"/>
  <c r="P500"/>
  <c r="BI498"/>
  <c r="BH498"/>
  <c r="BG498"/>
  <c r="BF498"/>
  <c r="T498"/>
  <c r="R498"/>
  <c r="P498"/>
  <c r="BI487"/>
  <c r="BH487"/>
  <c r="BG487"/>
  <c r="BF487"/>
  <c r="T487"/>
  <c r="R487"/>
  <c r="P487"/>
  <c r="BI483"/>
  <c r="BH483"/>
  <c r="BG483"/>
  <c r="BF483"/>
  <c r="T483"/>
  <c r="R483"/>
  <c r="P483"/>
  <c r="BI469"/>
  <c r="BH469"/>
  <c r="BG469"/>
  <c r="BF469"/>
  <c r="T469"/>
  <c r="R469"/>
  <c r="P469"/>
  <c r="BI464"/>
  <c r="BH464"/>
  <c r="BG464"/>
  <c r="BF464"/>
  <c r="T464"/>
  <c r="R464"/>
  <c r="P464"/>
  <c r="BI452"/>
  <c r="BH452"/>
  <c r="BG452"/>
  <c r="BF452"/>
  <c r="T452"/>
  <c r="R452"/>
  <c r="P452"/>
  <c r="BI440"/>
  <c r="BH440"/>
  <c r="BG440"/>
  <c r="BF440"/>
  <c r="T440"/>
  <c r="R440"/>
  <c r="P440"/>
  <c r="BI437"/>
  <c r="BH437"/>
  <c r="BG437"/>
  <c r="BF437"/>
  <c r="T437"/>
  <c r="R437"/>
  <c r="P437"/>
  <c r="BI427"/>
  <c r="BH427"/>
  <c r="BG427"/>
  <c r="BF427"/>
  <c r="T427"/>
  <c r="R427"/>
  <c r="P427"/>
  <c r="BI425"/>
  <c r="BH425"/>
  <c r="BG425"/>
  <c r="BF425"/>
  <c r="T425"/>
  <c r="R425"/>
  <c r="P425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06"/>
  <c r="BH406"/>
  <c r="BG406"/>
  <c r="BF406"/>
  <c r="T406"/>
  <c r="R406"/>
  <c r="P406"/>
  <c r="BI404"/>
  <c r="BH404"/>
  <c r="BG404"/>
  <c r="BF404"/>
  <c r="T404"/>
  <c r="R404"/>
  <c r="P404"/>
  <c r="BI399"/>
  <c r="BH399"/>
  <c r="BG399"/>
  <c r="BF399"/>
  <c r="T399"/>
  <c r="R399"/>
  <c r="P399"/>
  <c r="BI397"/>
  <c r="BH397"/>
  <c r="BG397"/>
  <c r="BF397"/>
  <c r="T397"/>
  <c r="R397"/>
  <c r="P397"/>
  <c r="BI393"/>
  <c r="BH393"/>
  <c r="BG393"/>
  <c r="BF393"/>
  <c r="T393"/>
  <c r="R393"/>
  <c r="P393"/>
  <c r="BI391"/>
  <c r="BH391"/>
  <c r="BG391"/>
  <c r="BF391"/>
  <c r="T391"/>
  <c r="R391"/>
  <c r="P391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68"/>
  <c r="BH368"/>
  <c r="BG368"/>
  <c r="BF368"/>
  <c r="T368"/>
  <c r="R368"/>
  <c r="P368"/>
  <c r="BI352"/>
  <c r="BH352"/>
  <c r="BG352"/>
  <c r="BF352"/>
  <c r="T352"/>
  <c r="R352"/>
  <c r="P352"/>
  <c r="BI351"/>
  <c r="BH351"/>
  <c r="BG351"/>
  <c r="BF351"/>
  <c r="T351"/>
  <c r="R351"/>
  <c r="P351"/>
  <c r="BI307"/>
  <c r="BH307"/>
  <c r="BG307"/>
  <c r="BF307"/>
  <c r="T307"/>
  <c r="R307"/>
  <c r="P307"/>
  <c r="BI263"/>
  <c r="BH263"/>
  <c r="BG263"/>
  <c r="BF263"/>
  <c r="T263"/>
  <c r="R263"/>
  <c r="P263"/>
  <c r="BI262"/>
  <c r="BH262"/>
  <c r="BG262"/>
  <c r="BF262"/>
  <c r="T262"/>
  <c r="R262"/>
  <c r="P262"/>
  <c r="BI243"/>
  <c r="BH243"/>
  <c r="BG243"/>
  <c r="BF243"/>
  <c r="T243"/>
  <c r="R243"/>
  <c r="P243"/>
  <c r="BI224"/>
  <c r="BH224"/>
  <c r="BG224"/>
  <c r="BF224"/>
  <c r="T224"/>
  <c r="R224"/>
  <c r="P224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17"/>
  <c r="BH117"/>
  <c r="BG117"/>
  <c r="BF117"/>
  <c r="T117"/>
  <c r="R117"/>
  <c r="P117"/>
  <c r="J111"/>
  <c r="J110"/>
  <c r="F110"/>
  <c r="F108"/>
  <c r="E106"/>
  <c r="J55"/>
  <c r="J54"/>
  <c r="F54"/>
  <c r="F52"/>
  <c r="E50"/>
  <c r="J18"/>
  <c r="E18"/>
  <c r="F111"/>
  <c r="J17"/>
  <c r="J12"/>
  <c r="J108"/>
  <c r="E7"/>
  <c r="E104"/>
  <c i="1" r="L50"/>
  <c r="AM50"/>
  <c r="AM49"/>
  <c r="L49"/>
  <c r="AM47"/>
  <c r="L47"/>
  <c r="L45"/>
  <c r="L44"/>
  <c i="5" r="BK342"/>
  <c r="BK359"/>
  <c r="BK327"/>
  <c r="J323"/>
  <c r="J317"/>
  <c r="BK313"/>
  <c r="BK305"/>
  <c r="J298"/>
  <c r="J282"/>
  <c r="BK272"/>
  <c r="BK266"/>
  <c r="BK261"/>
  <c r="BK256"/>
  <c r="J248"/>
  <c r="J237"/>
  <c r="J226"/>
  <c r="BK221"/>
  <c r="BK212"/>
  <c r="J208"/>
  <c r="BK205"/>
  <c r="BK197"/>
  <c r="BK188"/>
  <c r="J183"/>
  <c r="BK178"/>
  <c r="BK174"/>
  <c r="J166"/>
  <c r="BK163"/>
  <c r="BK153"/>
  <c r="J146"/>
  <c r="J363"/>
  <c r="J348"/>
  <c r="BK336"/>
  <c r="BK329"/>
  <c r="BK317"/>
  <c r="BK307"/>
  <c r="J299"/>
  <c r="BK294"/>
  <c r="J283"/>
  <c r="J275"/>
  <c r="BK269"/>
  <c r="J258"/>
  <c r="BK250"/>
  <c r="BK244"/>
  <c r="J238"/>
  <c r="BK223"/>
  <c r="J218"/>
  <c r="BK211"/>
  <c r="BK204"/>
  <c r="BK195"/>
  <c r="J190"/>
  <c r="J178"/>
  <c r="J175"/>
  <c r="BK172"/>
  <c r="BK168"/>
  <c r="J164"/>
  <c r="J159"/>
  <c r="BK152"/>
  <c r="J359"/>
  <c r="BK338"/>
  <c r="J294"/>
  <c r="J290"/>
  <c r="J280"/>
  <c r="J270"/>
  <c r="J256"/>
  <c r="J244"/>
  <c r="BK237"/>
  <c r="BK231"/>
  <c r="BK226"/>
  <c r="BK220"/>
  <c r="J214"/>
  <c r="J197"/>
  <c r="BK189"/>
  <c r="BK182"/>
  <c r="J181"/>
  <c r="J174"/>
  <c r="BK169"/>
  <c r="J157"/>
  <c r="BK148"/>
  <c i="6" r="BK200"/>
  <c r="BK193"/>
  <c r="J189"/>
  <c r="J179"/>
  <c r="BK159"/>
  <c r="J148"/>
  <c r="J140"/>
  <c r="BK129"/>
  <c r="BK120"/>
  <c r="BK107"/>
  <c r="J98"/>
  <c r="BK186"/>
  <c r="J178"/>
  <c r="BK164"/>
  <c r="J153"/>
  <c r="J129"/>
  <c r="J120"/>
  <c r="BK113"/>
  <c r="BK97"/>
  <c r="BK191"/>
  <c r="J181"/>
  <c r="BK155"/>
  <c r="J143"/>
  <c r="J135"/>
  <c r="J125"/>
  <c r="J109"/>
  <c r="J103"/>
  <c i="7" r="J126"/>
  <c r="BK116"/>
  <c r="J105"/>
  <c r="BK99"/>
  <c r="BK142"/>
  <c r="BK134"/>
  <c r="BK122"/>
  <c r="BK147"/>
  <c r="J138"/>
  <c r="J128"/>
  <c r="BK114"/>
  <c r="BK95"/>
  <c i="8" r="BK83"/>
  <c r="BK82"/>
  <c i="2" r="J1540"/>
  <c r="J1477"/>
  <c r="J1418"/>
  <c r="BK1383"/>
  <c r="J1304"/>
  <c r="BK1251"/>
  <c r="J1160"/>
  <c r="J1127"/>
  <c r="J1113"/>
  <c r="BK1093"/>
  <c r="BK1049"/>
  <c r="BK985"/>
  <c r="J824"/>
  <c r="J778"/>
  <c r="BK737"/>
  <c r="BK661"/>
  <c r="J612"/>
  <c r="J525"/>
  <c r="J419"/>
  <c r="J243"/>
  <c r="BK135"/>
  <c r="J816"/>
  <c r="J788"/>
  <c r="BK680"/>
  <c r="J604"/>
  <c r="BK577"/>
  <c r="BK526"/>
  <c r="BK505"/>
  <c r="J425"/>
  <c r="J307"/>
  <c r="J148"/>
  <c r="J1467"/>
  <c r="BK1420"/>
  <c r="J1380"/>
  <c r="J1356"/>
  <c r="BK1303"/>
  <c r="J1265"/>
  <c r="J1237"/>
  <c r="BK1168"/>
  <c r="BK1133"/>
  <c r="J1061"/>
  <c r="BK1011"/>
  <c r="J959"/>
  <c r="J846"/>
  <c r="BK778"/>
  <c r="J684"/>
  <c r="BK622"/>
  <c r="BK578"/>
  <c r="BK539"/>
  <c r="J414"/>
  <c r="BK190"/>
  <c r="BK148"/>
  <c r="J1535"/>
  <c r="J1459"/>
  <c r="J1393"/>
  <c r="J1367"/>
  <c r="J1315"/>
  <c r="J1248"/>
  <c r="J1199"/>
  <c r="J1136"/>
  <c i="3" r="BK170"/>
  <c r="J158"/>
  <c r="J139"/>
  <c r="J108"/>
  <c r="BK94"/>
  <c r="J160"/>
  <c r="J149"/>
  <c r="J131"/>
  <c r="BK106"/>
  <c r="J165"/>
  <c r="BK139"/>
  <c r="J124"/>
  <c r="J104"/>
  <c i="4" r="BK151"/>
  <c r="J135"/>
  <c r="BK99"/>
  <c r="J151"/>
  <c r="BK127"/>
  <c r="BK109"/>
  <c r="BK147"/>
  <c r="J118"/>
  <c r="BK114"/>
  <c r="J104"/>
  <c r="BK93"/>
  <c r="J160"/>
  <c r="BK129"/>
  <c r="BK118"/>
  <c r="BK108"/>
  <c i="5" r="BK343"/>
  <c r="BK365"/>
  <c r="BK348"/>
  <c i="6" r="BK194"/>
  <c r="BK182"/>
  <c r="J151"/>
  <c r="J141"/>
  <c r="J134"/>
  <c r="BK119"/>
  <c r="BK103"/>
  <c r="J193"/>
  <c r="J177"/>
  <c r="J157"/>
  <c r="BK142"/>
  <c r="J127"/>
  <c r="J116"/>
  <c r="J108"/>
  <c r="J95"/>
  <c r="BK173"/>
  <c r="BK165"/>
  <c r="J154"/>
  <c r="BK141"/>
  <c r="J119"/>
  <c r="J106"/>
  <c i="7" r="J141"/>
  <c r="BK128"/>
  <c r="J121"/>
  <c r="BK110"/>
  <c r="J100"/>
  <c r="J144"/>
  <c r="BK133"/>
  <c r="BK106"/>
  <c r="BK102"/>
  <c r="J145"/>
  <c r="J136"/>
  <c r="J127"/>
  <c r="J111"/>
  <c i="8" r="J84"/>
  <c i="2" r="J1597"/>
  <c r="BK1535"/>
  <c r="BK1465"/>
  <c r="BK1433"/>
  <c r="BK1294"/>
  <c r="J1263"/>
  <c r="J1163"/>
  <c r="BK1130"/>
  <c r="J1110"/>
  <c r="J1090"/>
  <c r="BK1066"/>
  <c r="BK1028"/>
  <c r="BK922"/>
  <c r="J823"/>
  <c r="BK791"/>
  <c r="J767"/>
  <c r="J648"/>
  <c r="BK587"/>
  <c r="J427"/>
  <c r="J377"/>
  <c r="BK208"/>
  <c r="J932"/>
  <c r="BK820"/>
  <c r="J791"/>
  <c r="BK658"/>
  <c r="BK625"/>
  <c r="J592"/>
  <c r="BK544"/>
  <c r="J469"/>
  <c r="BK243"/>
  <c r="J1570"/>
  <c r="J1472"/>
  <c r="J1446"/>
  <c r="J1374"/>
  <c r="J1338"/>
  <c r="J1280"/>
  <c r="BK1269"/>
  <c r="J1209"/>
  <c r="J1187"/>
  <c r="BK1121"/>
  <c r="BK1085"/>
  <c r="BK1058"/>
  <c r="J983"/>
  <c r="BK837"/>
  <c r="J810"/>
  <c r="BK741"/>
  <c r="BK635"/>
  <c r="BK572"/>
  <c r="BK469"/>
  <c r="J393"/>
  <c r="BK159"/>
  <c r="BK1542"/>
  <c r="J1496"/>
  <c r="J1433"/>
  <c r="BK1382"/>
  <c r="BK1356"/>
  <c r="J1294"/>
  <c r="BK1254"/>
  <c r="BK1175"/>
  <c r="BK1139"/>
  <c i="3" r="J163"/>
  <c r="BK151"/>
  <c r="BK123"/>
  <c r="BK104"/>
  <c r="J169"/>
  <c r="J155"/>
  <c r="J144"/>
  <c r="BK124"/>
  <c r="BK91"/>
  <c r="J164"/>
  <c r="BK140"/>
  <c r="J119"/>
  <c r="BK107"/>
  <c i="4" r="J150"/>
  <c r="J138"/>
  <c r="BK92"/>
  <c r="BK140"/>
  <c r="BK122"/>
  <c r="BK107"/>
  <c r="BK167"/>
  <c r="J136"/>
  <c r="J92"/>
  <c r="BK159"/>
  <c i="2" r="J1105"/>
  <c r="J1066"/>
  <c r="BK1031"/>
  <c r="BK983"/>
  <c r="BK827"/>
  <c r="J776"/>
  <c r="J680"/>
  <c r="BK596"/>
  <c r="J517"/>
  <c r="J498"/>
  <c r="BK213"/>
  <c r="BK152"/>
  <c r="J922"/>
  <c r="BK819"/>
  <c r="J777"/>
  <c r="BK676"/>
  <c r="BK634"/>
  <c r="BK554"/>
  <c r="BK498"/>
  <c r="BK391"/>
  <c r="J263"/>
  <c r="J152"/>
  <c r="BK1597"/>
  <c r="J1383"/>
  <c r="J1350"/>
  <c r="BK1304"/>
  <c r="BK1275"/>
  <c r="BK1248"/>
  <c r="BK1207"/>
  <c r="BK1113"/>
  <c r="BK1080"/>
  <c r="J1045"/>
  <c r="J1002"/>
  <c r="BK961"/>
  <c r="BK843"/>
  <c r="BK767"/>
  <c r="BK655"/>
  <c r="BK592"/>
  <c r="J531"/>
  <c r="BK483"/>
  <c r="BK419"/>
  <c r="J173"/>
  <c r="BK1540"/>
  <c r="J1494"/>
  <c r="J1451"/>
  <c r="BK1384"/>
  <c r="J1354"/>
  <c r="BK1257"/>
  <c r="J1207"/>
  <c r="BK1160"/>
  <c r="J1133"/>
  <c i="3" r="BK168"/>
  <c r="BK153"/>
  <c r="BK141"/>
  <c r="J107"/>
  <c r="BK173"/>
  <c r="J157"/>
  <c r="J143"/>
  <c r="J129"/>
  <c r="BK117"/>
  <c r="J173"/>
  <c r="J152"/>
  <c r="BK130"/>
  <c r="J112"/>
  <c r="J102"/>
  <c i="4" r="BK158"/>
  <c r="J139"/>
  <c r="BK94"/>
  <c r="BK152"/>
  <c r="J131"/>
  <c r="BK113"/>
  <c r="BK100"/>
  <c r="J156"/>
  <c i="5" r="J344"/>
  <c r="J367"/>
  <c r="J343"/>
  <c r="BK326"/>
  <c r="J321"/>
  <c r="J308"/>
  <c r="J303"/>
  <c r="J295"/>
  <c r="BK286"/>
  <c r="J281"/>
  <c r="J268"/>
  <c r="BK258"/>
  <c r="J249"/>
  <c r="BK239"/>
  <c r="J232"/>
  <c r="J223"/>
  <c r="BK216"/>
  <c r="BK207"/>
  <c r="BK200"/>
  <c r="BK194"/>
  <c r="J191"/>
  <c r="J185"/>
  <c r="J177"/>
  <c r="J171"/>
  <c r="BK164"/>
  <c r="J161"/>
  <c r="J156"/>
  <c r="J152"/>
  <c r="BK147"/>
  <c r="J353"/>
  <c r="J341"/>
  <c r="J334"/>
  <c r="J327"/>
  <c r="J324"/>
  <c r="BK319"/>
  <c r="J313"/>
  <c r="BK303"/>
  <c r="BK297"/>
  <c r="BK290"/>
  <c r="BK281"/>
  <c r="J278"/>
  <c r="BK262"/>
  <c r="BK249"/>
  <c r="BK242"/>
  <c r="BK233"/>
  <c r="J231"/>
  <c r="J227"/>
  <c r="J212"/>
  <c r="J207"/>
  <c r="BK201"/>
  <c r="BK192"/>
  <c r="BK183"/>
  <c r="J179"/>
  <c r="BK176"/>
  <c r="BK165"/>
  <c r="BK161"/>
  <c r="BK155"/>
  <c r="J150"/>
  <c r="J361"/>
  <c r="BK351"/>
  <c r="J292"/>
  <c r="BK284"/>
  <c r="BK274"/>
  <c r="J266"/>
  <c r="J261"/>
  <c r="J250"/>
  <c r="J234"/>
  <c r="J229"/>
  <c r="J219"/>
  <c r="BK209"/>
  <c r="J205"/>
  <c r="J196"/>
  <c r="J188"/>
  <c r="BK180"/>
  <c r="BK173"/>
  <c r="J168"/>
  <c r="BK162"/>
  <c r="BK154"/>
  <c r="J147"/>
  <c i="6" r="J196"/>
  <c r="J191"/>
  <c r="J186"/>
  <c r="BK176"/>
  <c r="J167"/>
  <c r="J150"/>
  <c r="J136"/>
  <c r="BK127"/>
  <c r="J114"/>
  <c r="BK99"/>
  <c r="J194"/>
  <c r="J172"/>
  <c r="BK156"/>
  <c r="BK145"/>
  <c r="BK134"/>
  <c r="BK115"/>
  <c r="BK104"/>
  <c r="J197"/>
  <c r="J185"/>
  <c r="J176"/>
  <c r="J163"/>
  <c r="BK152"/>
  <c r="J130"/>
  <c r="J122"/>
  <c r="J107"/>
  <c r="BK100"/>
  <c i="7" r="BK145"/>
  <c r="J137"/>
  <c r="J109"/>
  <c r="BK101"/>
  <c r="J92"/>
  <c r="BK135"/>
  <c r="BK125"/>
  <c r="BK109"/>
  <c r="BK100"/>
  <c r="J132"/>
  <c r="J116"/>
  <c r="J110"/>
  <c i="8" r="BK85"/>
  <c r="BK86"/>
  <c i="2" r="BK1582"/>
  <c r="BK1456"/>
  <c r="BK1396"/>
  <c r="BK1313"/>
  <c r="BK1280"/>
  <c r="J1222"/>
  <c r="BK1181"/>
  <c r="J1121"/>
  <c r="J1103"/>
  <c r="J1085"/>
  <c r="BK1064"/>
  <c r="BK1025"/>
  <c r="J926"/>
  <c r="J798"/>
  <c r="BK762"/>
  <c r="J698"/>
  <c r="J652"/>
  <c r="BK601"/>
  <c r="J539"/>
  <c r="BK503"/>
  <c r="J352"/>
  <c r="J155"/>
  <c i="1" r="AS54"/>
  <c i="2" r="J387"/>
  <c r="BK204"/>
  <c r="J1564"/>
  <c r="BK1459"/>
  <c r="J1396"/>
  <c r="BK1372"/>
  <c r="BK1309"/>
  <c r="BK1271"/>
  <c r="BK1245"/>
  <c r="J1184"/>
  <c r="BK1155"/>
  <c r="BK1115"/>
  <c r="BK1082"/>
  <c r="BK1043"/>
  <c r="J987"/>
  <c r="J820"/>
  <c r="J807"/>
  <c r="J737"/>
  <c r="BK648"/>
  <c r="BK565"/>
  <c r="J520"/>
  <c r="BK377"/>
  <c r="BK224"/>
  <c r="J204"/>
  <c r="BK169"/>
  <c r="J1555"/>
  <c r="J1507"/>
  <c r="BK1385"/>
  <c r="BK1357"/>
  <c r="BK1306"/>
  <c r="BK1286"/>
  <c r="J1269"/>
  <c r="BK1237"/>
  <c r="BK1184"/>
  <c i="3" r="BK162"/>
  <c r="J142"/>
  <c r="J127"/>
  <c r="BK119"/>
  <c r="J103"/>
  <c r="J171"/>
  <c r="BK136"/>
  <c r="J116"/>
  <c r="J100"/>
  <c r="J170"/>
  <c r="BK154"/>
  <c r="J117"/>
  <c i="4" r="BK161"/>
  <c r="J141"/>
  <c r="BK106"/>
  <c r="J93"/>
  <c r="J158"/>
  <c r="J144"/>
  <c r="BK121"/>
  <c r="J94"/>
  <c r="J152"/>
  <c r="J142"/>
  <c r="J115"/>
  <c r="J96"/>
  <c r="BK162"/>
  <c r="J127"/>
  <c r="BK117"/>
  <c r="J111"/>
  <c i="5" r="BK357"/>
  <c r="BK369"/>
  <c r="J333"/>
  <c i="6" r="J187"/>
  <c r="BK178"/>
  <c r="J166"/>
  <c r="BK157"/>
  <c r="J147"/>
  <c r="BK131"/>
  <c r="BK116"/>
  <c r="J102"/>
  <c r="BK196"/>
  <c r="BK181"/>
  <c r="BK166"/>
  <c r="BK160"/>
  <c r="BK140"/>
  <c r="J126"/>
  <c r="BK114"/>
  <c r="J105"/>
  <c r="BK192"/>
  <c r="BK177"/>
  <c r="J156"/>
  <c r="J144"/>
  <c r="BK124"/>
  <c r="BK108"/>
  <c r="BK102"/>
  <c i="7" r="J147"/>
  <c r="J130"/>
  <c r="BK112"/>
  <c r="J102"/>
  <c r="BK93"/>
  <c r="J135"/>
  <c r="J123"/>
  <c r="BK113"/>
  <c r="J139"/>
  <c r="J133"/>
  <c r="J118"/>
  <c r="J94"/>
  <c i="8" r="BK88"/>
  <c i="2" r="J1542"/>
  <c r="J1384"/>
  <c r="J1305"/>
  <c r="J1271"/>
  <c r="J1229"/>
  <c r="BK1173"/>
  <c r="J1142"/>
  <c r="J1095"/>
  <c r="J1071"/>
  <c r="BK1061"/>
  <c r="BK1039"/>
  <c r="BK987"/>
  <c r="BK959"/>
  <c r="J840"/>
  <c r="J734"/>
  <c r="J658"/>
  <c r="BK609"/>
  <c r="BK531"/>
  <c r="J483"/>
  <c r="J416"/>
  <c r="J169"/>
  <c r="J961"/>
  <c r="J843"/>
  <c r="J779"/>
  <c r="J752"/>
  <c r="BK695"/>
  <c r="J601"/>
  <c r="BK517"/>
  <c r="BK416"/>
  <c r="BK380"/>
  <c r="J180"/>
  <c r="J159"/>
  <c r="BK133"/>
  <c r="J1465"/>
  <c r="BK1393"/>
  <c r="BK1367"/>
  <c r="J1313"/>
  <c r="J1274"/>
  <c r="J1260"/>
  <c r="BK1202"/>
  <c r="BK1170"/>
  <c r="J1139"/>
  <c r="J1093"/>
  <c r="J1039"/>
  <c r="BK973"/>
  <c r="BK877"/>
  <c r="J818"/>
  <c r="BK759"/>
  <c r="J661"/>
  <c r="J605"/>
  <c r="J526"/>
  <c r="BK440"/>
  <c r="J208"/>
  <c r="J176"/>
  <c r="J1520"/>
  <c r="J1456"/>
  <c r="BK1387"/>
  <c r="J1372"/>
  <c r="J1303"/>
  <c r="BK1274"/>
  <c r="BK1225"/>
  <c r="J1190"/>
  <c r="J1130"/>
  <c i="3" r="BK169"/>
  <c r="J137"/>
  <c r="J128"/>
  <c r="J114"/>
  <c r="J99"/>
  <c r="BK166"/>
  <c r="J151"/>
  <c r="J140"/>
  <c r="J110"/>
  <c r="BK174"/>
  <c r="BK157"/>
  <c r="BK137"/>
  <c r="J113"/>
  <c r="J94"/>
  <c i="4" r="BK124"/>
  <c r="J95"/>
  <c r="BK160"/>
  <c r="BK146"/>
  <c r="BK128"/>
  <c r="J101"/>
  <c r="J146"/>
  <c r="J124"/>
  <c r="BK95"/>
  <c r="BK165"/>
  <c r="BK153"/>
  <c i="2" r="J1080"/>
  <c r="BK1055"/>
  <c r="BK858"/>
  <c r="BK818"/>
  <c r="BK754"/>
  <c r="BK667"/>
  <c r="BK629"/>
  <c r="J534"/>
  <c r="BK414"/>
  <c r="BK307"/>
  <c r="BK180"/>
  <c r="J953"/>
  <c r="J858"/>
  <c r="J804"/>
  <c r="J759"/>
  <c r="BK605"/>
  <c r="J587"/>
  <c r="BK534"/>
  <c r="BK427"/>
  <c r="J213"/>
  <c r="BK176"/>
  <c r="BK1470"/>
  <c r="BK1451"/>
  <c r="BK1378"/>
  <c r="J1359"/>
  <c r="J1302"/>
  <c r="BK1268"/>
  <c r="J1225"/>
  <c r="BK1190"/>
  <c r="BK1163"/>
  <c r="BK1127"/>
  <c r="BK1088"/>
  <c r="J1037"/>
  <c r="BK936"/>
  <c r="J819"/>
  <c r="J801"/>
  <c r="BK752"/>
  <c r="J667"/>
  <c r="J629"/>
  <c r="J577"/>
  <c r="BK425"/>
  <c r="J385"/>
  <c r="BK217"/>
  <c r="BK129"/>
  <c r="J1512"/>
  <c r="BK1462"/>
  <c r="J1391"/>
  <c r="BK1369"/>
  <c r="BK1312"/>
  <c r="J1277"/>
  <c r="J1217"/>
  <c r="BK1187"/>
  <c i="3" r="BK171"/>
  <c r="BK160"/>
  <c r="BK145"/>
  <c r="BK126"/>
  <c r="BK111"/>
  <c r="BK93"/>
  <c r="BK165"/>
  <c r="J138"/>
  <c r="J123"/>
  <c r="J111"/>
  <c r="BK176"/>
  <c r="BK155"/>
  <c r="BK133"/>
  <c r="BK96"/>
  <c i="4" r="J148"/>
  <c r="BK136"/>
  <c r="J109"/>
  <c r="J167"/>
  <c r="BK141"/>
  <c r="BK105"/>
  <c r="BK164"/>
  <c r="BK133"/>
  <c i="5" r="J365"/>
  <c r="J351"/>
  <c r="J336"/>
  <c r="J331"/>
  <c r="BK324"/>
  <c r="BK315"/>
  <c r="J307"/>
  <c r="BK299"/>
  <c r="J288"/>
  <c r="BK279"/>
  <c r="BK270"/>
  <c r="J260"/>
  <c r="J252"/>
  <c r="J246"/>
  <c r="BK234"/>
  <c r="BK230"/>
  <c r="BK225"/>
  <c r="J210"/>
  <c r="J206"/>
  <c r="BK203"/>
  <c r="J195"/>
  <c r="J192"/>
  <c r="BK187"/>
  <c r="J182"/>
  <c r="BK175"/>
  <c r="J169"/>
  <c r="BK160"/>
  <c r="J155"/>
  <c r="J151"/>
  <c r="J357"/>
  <c r="J342"/>
  <c r="J338"/>
  <c r="BK331"/>
  <c r="J325"/>
  <c r="BK321"/>
  <c r="J310"/>
  <c r="J305"/>
  <c r="BK298"/>
  <c r="J284"/>
  <c r="J279"/>
  <c r="J274"/>
  <c r="BK260"/>
  <c r="BK252"/>
  <c r="BK246"/>
  <c r="J239"/>
  <c r="BK232"/>
  <c r="J228"/>
  <c r="BK219"/>
  <c r="BK210"/>
  <c r="J200"/>
  <c r="BK191"/>
  <c r="BK181"/>
  <c r="BK177"/>
  <c r="J167"/>
  <c r="J163"/>
  <c r="BK158"/>
  <c r="BK151"/>
  <c r="BK146"/>
  <c r="J346"/>
  <c r="J286"/>
  <c r="BK278"/>
  <c r="J272"/>
  <c r="BK264"/>
  <c r="J254"/>
  <c r="J242"/>
  <c r="BK236"/>
  <c r="BK228"/>
  <c r="BK218"/>
  <c r="J211"/>
  <c r="BK206"/>
  <c r="BK190"/>
  <c r="BK184"/>
  <c r="BK171"/>
  <c r="BK167"/>
  <c r="BK159"/>
  <c r="J153"/>
  <c r="BK149"/>
  <c i="6" r="BK198"/>
  <c r="BK188"/>
  <c r="J174"/>
  <c r="J165"/>
  <c r="J155"/>
  <c r="BK144"/>
  <c r="BK138"/>
  <c r="BK123"/>
  <c r="J111"/>
  <c r="J192"/>
  <c r="J183"/>
  <c r="BK174"/>
  <c r="J161"/>
  <c r="J138"/>
  <c r="BK130"/>
  <c r="J117"/>
  <c r="BK106"/>
  <c r="BK189"/>
  <c r="BK179"/>
  <c r="BK167"/>
  <c r="J158"/>
  <c r="J145"/>
  <c r="BK139"/>
  <c r="J113"/>
  <c r="BK105"/>
  <c r="BK95"/>
  <c i="7" r="BK139"/>
  <c r="J122"/>
  <c r="BK118"/>
  <c r="BK97"/>
  <c r="BK137"/>
  <c r="BK130"/>
  <c r="J120"/>
  <c r="BK105"/>
  <c r="J97"/>
  <c r="BK140"/>
  <c r="BK119"/>
  <c r="J112"/>
  <c i="8" r="J86"/>
  <c r="BK87"/>
  <c r="J83"/>
  <c i="2" r="BK1564"/>
  <c r="BK1496"/>
  <c r="J1387"/>
  <c r="J1364"/>
  <c r="J1268"/>
  <c r="J1220"/>
  <c r="J1168"/>
  <c r="BK1136"/>
  <c r="BK1098"/>
  <c r="BK1076"/>
  <c r="J1058"/>
  <c r="BK1002"/>
  <c r="BK940"/>
  <c r="J834"/>
  <c r="BK785"/>
  <c r="J676"/>
  <c r="J625"/>
  <c r="BK579"/>
  <c r="BK487"/>
  <c r="BK404"/>
  <c r="J181"/>
  <c r="BK801"/>
  <c r="J753"/>
  <c r="BK698"/>
  <c r="BK652"/>
  <c r="J622"/>
  <c r="J582"/>
  <c r="BK513"/>
  <c r="J487"/>
  <c r="BK399"/>
  <c r="J224"/>
  <c r="BK173"/>
  <c r="J1599"/>
  <c r="BK1507"/>
  <c r="J1385"/>
  <c r="BK1364"/>
  <c r="BK1345"/>
  <c r="J1286"/>
  <c r="BK1222"/>
  <c r="BK1204"/>
  <c r="J1147"/>
  <c r="BK1105"/>
  <c r="BK1090"/>
  <c r="J1051"/>
  <c r="BK995"/>
  <c r="J939"/>
  <c r="BK816"/>
  <c r="BK788"/>
  <c r="J714"/>
  <c r="J634"/>
  <c r="BK582"/>
  <c r="J437"/>
  <c r="J391"/>
  <c r="J1548"/>
  <c r="BK1477"/>
  <c r="BK1446"/>
  <c r="BK1380"/>
  <c r="BK1350"/>
  <c r="BK1302"/>
  <c r="J1212"/>
  <c r="BK1151"/>
  <c i="3" r="BK164"/>
  <c r="J146"/>
  <c r="BK134"/>
  <c r="BK113"/>
  <c r="BK167"/>
  <c r="BK156"/>
  <c r="J145"/>
  <c r="J126"/>
  <c r="BK112"/>
  <c r="J93"/>
  <c r="BK146"/>
  <c r="BK128"/>
  <c r="BK108"/>
  <c r="BK100"/>
  <c i="4" r="J147"/>
  <c r="J117"/>
  <c r="BK96"/>
  <c r="J133"/>
  <c r="BK111"/>
  <c r="BK144"/>
  <c r="J107"/>
  <c r="BK101"/>
  <c r="BK130"/>
  <c r="J121"/>
  <c r="BK112"/>
  <c i="5" r="BK361"/>
  <c r="BK363"/>
  <c r="BK344"/>
  <c r="J329"/>
  <c i="6" r="BK184"/>
  <c r="BK168"/>
  <c r="J160"/>
  <c r="J149"/>
  <c r="J137"/>
  <c r="BK125"/>
  <c r="BK112"/>
  <c r="J100"/>
  <c r="J188"/>
  <c r="J173"/>
  <c r="BK151"/>
  <c r="BK132"/>
  <c r="BK118"/>
  <c r="BK111"/>
  <c r="J198"/>
  <c r="J184"/>
  <c r="J159"/>
  <c r="BK147"/>
  <c r="J131"/>
  <c r="J112"/>
  <c r="J104"/>
  <c r="J96"/>
  <c i="7" r="BK136"/>
  <c r="J117"/>
  <c r="BK104"/>
  <c r="BK96"/>
  <c r="J140"/>
  <c r="J129"/>
  <c r="BK121"/>
  <c r="BK94"/>
  <c r="J96"/>
  <c r="BK92"/>
  <c i="8" r="J87"/>
  <c r="BK84"/>
  <c i="2" r="BK1557"/>
  <c r="J1479"/>
  <c r="BK1391"/>
  <c r="BK1360"/>
  <c r="J1289"/>
  <c r="J1242"/>
  <c r="BK1209"/>
  <c r="J1165"/>
  <c r="J1115"/>
  <c r="BK1100"/>
  <c r="BK1074"/>
  <c r="BK1045"/>
  <c r="J977"/>
  <c r="J936"/>
  <c r="J831"/>
  <c r="J782"/>
  <c r="BK748"/>
  <c r="BK670"/>
  <c r="BK618"/>
  <c r="J544"/>
  <c r="J500"/>
  <c r="BK186"/>
  <c r="J129"/>
  <c r="BK927"/>
  <c r="BK834"/>
  <c r="BK798"/>
  <c r="J762"/>
  <c r="J741"/>
  <c r="J618"/>
  <c r="J579"/>
  <c r="BK525"/>
  <c r="J440"/>
  <c r="BK385"/>
  <c r="J217"/>
  <c r="J1582"/>
  <c r="BK1556"/>
  <c r="BK1398"/>
  <c r="J1357"/>
  <c r="J1306"/>
  <c r="J1251"/>
  <c r="BK1229"/>
  <c r="J1149"/>
  <c r="BK1110"/>
  <c r="J1076"/>
  <c r="J1049"/>
  <c r="BK1009"/>
  <c r="BK953"/>
  <c r="BK795"/>
  <c r="BK719"/>
  <c r="J613"/>
  <c r="BK549"/>
  <c r="J505"/>
  <c r="J406"/>
  <c r="BK263"/>
  <c r="BK1555"/>
  <c r="BK1512"/>
  <c r="BK1467"/>
  <c r="J1398"/>
  <c r="J1361"/>
  <c r="BK1338"/>
  <c r="BK1263"/>
  <c r="J1204"/>
  <c r="J1155"/>
  <c i="3" r="BK175"/>
  <c r="J156"/>
  <c r="BK144"/>
  <c r="J109"/>
  <c r="J92"/>
  <c r="J162"/>
  <c r="J148"/>
  <c r="BK127"/>
  <c r="J115"/>
  <c r="J96"/>
  <c r="BK143"/>
  <c r="BK125"/>
  <c r="BK109"/>
  <c r="BK101"/>
  <c i="4" r="J143"/>
  <c r="J132"/>
  <c r="J105"/>
  <c r="J153"/>
  <c r="BK132"/>
  <c r="J112"/>
  <c r="J98"/>
  <c r="J162"/>
  <c r="J106"/>
  <c r="J161"/>
  <c r="J123"/>
  <c i="2" r="BK1069"/>
  <c r="J1043"/>
  <c r="J995"/>
  <c r="J927"/>
  <c r="BK779"/>
  <c r="J719"/>
  <c r="BK640"/>
  <c r="J572"/>
  <c r="J511"/>
  <c r="BK421"/>
  <c r="J380"/>
  <c r="J117"/>
  <c r="J930"/>
  <c r="BK823"/>
  <c r="J795"/>
  <c r="BK714"/>
  <c r="J645"/>
  <c r="J578"/>
  <c r="BK511"/>
  <c r="BK406"/>
  <c r="BK352"/>
  <c r="J197"/>
  <c r="J1642"/>
  <c r="J1557"/>
  <c r="J1395"/>
  <c r="J1369"/>
  <c r="BK1326"/>
  <c r="J1283"/>
  <c r="J1257"/>
  <c r="BK1215"/>
  <c r="J1151"/>
  <c r="BK1103"/>
  <c r="J1064"/>
  <c r="J1025"/>
  <c r="J985"/>
  <c r="BK926"/>
  <c r="J785"/>
  <c r="J695"/>
  <c r="BK645"/>
  <c r="BK604"/>
  <c r="J557"/>
  <c r="J515"/>
  <c r="BK397"/>
  <c r="BK262"/>
  <c r="J186"/>
  <c r="J1556"/>
  <c r="BK1520"/>
  <c r="BK1472"/>
  <c r="BK1395"/>
  <c r="BK1359"/>
  <c r="BK1305"/>
  <c r="BK1265"/>
  <c r="J1233"/>
  <c r="J1193"/>
  <c r="BK1147"/>
  <c i="3" r="J176"/>
  <c r="BK147"/>
  <c r="BK129"/>
  <c r="BK116"/>
  <c r="J91"/>
  <c r="BK161"/>
  <c r="BK150"/>
  <c r="J125"/>
  <c r="BK103"/>
  <c r="BK92"/>
  <c r="J161"/>
  <c r="BK138"/>
  <c r="BK115"/>
  <c i="4" r="BK142"/>
  <c r="BK119"/>
  <c r="BK103"/>
  <c r="J159"/>
  <c r="BK138"/>
  <c r="J125"/>
  <c r="BK110"/>
  <c r="BK148"/>
  <c r="J128"/>
  <c i="5" r="J369"/>
  <c r="BK346"/>
  <c r="BK334"/>
  <c r="BK325"/>
  <c r="J319"/>
  <c r="BK310"/>
  <c r="BK301"/>
  <c r="BK292"/>
  <c r="BK283"/>
  <c r="J277"/>
  <c r="J269"/>
  <c r="J264"/>
  <c r="J251"/>
  <c r="J241"/>
  <c r="J233"/>
  <c r="BK227"/>
  <c r="J220"/>
  <c r="J209"/>
  <c r="J204"/>
  <c r="BK196"/>
  <c r="J193"/>
  <c r="J189"/>
  <c r="J184"/>
  <c r="BK179"/>
  <c r="J172"/>
  <c r="J165"/>
  <c r="J162"/>
  <c r="BK157"/>
  <c r="J154"/>
  <c r="J149"/>
  <c r="J145"/>
  <c r="J339"/>
  <c r="BK333"/>
  <c r="J326"/>
  <c r="BK323"/>
  <c r="J315"/>
  <c r="BK308"/>
  <c r="J301"/>
  <c r="BK295"/>
  <c r="BK288"/>
  <c r="BK280"/>
  <c r="BK277"/>
  <c r="BK254"/>
  <c r="BK248"/>
  <c r="BK241"/>
  <c r="J236"/>
  <c r="BK229"/>
  <c r="J221"/>
  <c r="BK214"/>
  <c r="J203"/>
  <c r="BK193"/>
  <c r="BK185"/>
  <c r="J180"/>
  <c r="J173"/>
  <c r="J170"/>
  <c r="J160"/>
  <c r="BK156"/>
  <c r="J148"/>
  <c r="BK353"/>
  <c r="BK339"/>
  <c r="J297"/>
  <c r="BK282"/>
  <c r="BK275"/>
  <c r="BK268"/>
  <c r="J262"/>
  <c r="BK251"/>
  <c r="BK238"/>
  <c r="J230"/>
  <c r="J225"/>
  <c r="J216"/>
  <c r="BK208"/>
  <c r="J201"/>
  <c r="J194"/>
  <c r="J187"/>
  <c r="J176"/>
  <c r="BK170"/>
  <c r="BK166"/>
  <c r="J158"/>
  <c r="BK150"/>
  <c r="BK145"/>
  <c i="6" r="BK197"/>
  <c r="BK183"/>
  <c r="BK171"/>
  <c r="BK162"/>
  <c r="J152"/>
  <c r="J142"/>
  <c r="J132"/>
  <c r="J118"/>
  <c r="J101"/>
  <c r="BK96"/>
  <c r="J169"/>
  <c r="BK158"/>
  <c r="BK148"/>
  <c r="BK135"/>
  <c r="J124"/>
  <c r="BK109"/>
  <c r="J200"/>
  <c r="J182"/>
  <c r="J171"/>
  <c r="BK161"/>
  <c r="BK149"/>
  <c r="BK126"/>
  <c r="BK117"/>
  <c r="BK98"/>
  <c i="7" r="J142"/>
  <c r="BK132"/>
  <c r="BK120"/>
  <c r="BK111"/>
  <c r="J103"/>
  <c r="J95"/>
  <c r="BK127"/>
  <c r="J114"/>
  <c r="BK103"/>
  <c r="BK144"/>
  <c r="J134"/>
  <c r="J125"/>
  <c r="J93"/>
  <c i="8" r="J82"/>
  <c r="J85"/>
  <c i="2" r="J1576"/>
  <c r="J1538"/>
  <c r="BK1448"/>
  <c r="J1352"/>
  <c r="J1292"/>
  <c r="BK1233"/>
  <c r="J1202"/>
  <c r="BK1149"/>
  <c r="BK1124"/>
  <c r="BK1108"/>
  <c r="J1069"/>
  <c r="BK1037"/>
  <c r="BK975"/>
  <c r="BK846"/>
  <c r="BK810"/>
  <c r="BK753"/>
  <c r="J635"/>
  <c r="J549"/>
  <c r="J513"/>
  <c r="BK437"/>
  <c r="BK387"/>
  <c r="J200"/>
  <c r="BK117"/>
  <c r="BK776"/>
  <c r="BK744"/>
  <c r="J670"/>
  <c r="BK638"/>
  <c r="J596"/>
  <c r="BK553"/>
  <c r="J452"/>
  <c r="BK368"/>
  <c r="J190"/>
  <c r="BK1642"/>
  <c r="BK1579"/>
  <c r="BK1475"/>
  <c r="J1448"/>
  <c r="J1360"/>
  <c r="BK1315"/>
  <c r="BK1277"/>
  <c r="J1254"/>
  <c r="BK1212"/>
  <c r="BK1199"/>
  <c r="J1181"/>
  <c r="J1098"/>
  <c r="J1074"/>
  <c r="J1031"/>
  <c r="BK977"/>
  <c r="BK930"/>
  <c r="BK831"/>
  <c r="J754"/>
  <c r="J664"/>
  <c r="J609"/>
  <c r="J554"/>
  <c r="BK500"/>
  <c r="J404"/>
  <c r="BK351"/>
  <c r="BK181"/>
  <c r="J1579"/>
  <c r="J1516"/>
  <c r="J1470"/>
  <c r="BK1400"/>
  <c r="BK1374"/>
  <c r="J1275"/>
  <c r="BK1260"/>
  <c r="BK1220"/>
  <c r="J1170"/>
  <c i="3" r="J177"/>
  <c r="BK149"/>
  <c r="J122"/>
  <c r="J105"/>
  <c r="J175"/>
  <c r="BK163"/>
  <c r="BK152"/>
  <c r="BK142"/>
  <c r="BK121"/>
  <c r="BK177"/>
  <c r="BK159"/>
  <c r="J134"/>
  <c r="BK110"/>
  <c i="4" r="J137"/>
  <c r="J165"/>
  <c r="BK154"/>
  <c r="BK139"/>
  <c r="J114"/>
  <c r="BK104"/>
  <c r="J99"/>
  <c r="BK163"/>
  <c r="J130"/>
  <c r="J122"/>
  <c r="BK116"/>
  <c r="J108"/>
  <c r="J103"/>
  <c r="J164"/>
  <c r="BK155"/>
  <c r="J116"/>
  <c r="J110"/>
  <c i="5" r="J355"/>
  <c r="BK367"/>
  <c r="BK355"/>
  <c r="BK341"/>
  <c i="6" r="BK172"/>
  <c r="J164"/>
  <c r="BK153"/>
  <c r="BK143"/>
  <c r="J139"/>
  <c r="BK122"/>
  <c r="J97"/>
  <c r="BK185"/>
  <c r="J168"/>
  <c r="BK163"/>
  <c r="BK154"/>
  <c r="BK136"/>
  <c r="J123"/>
  <c r="BK101"/>
  <c r="BK187"/>
  <c r="BK169"/>
  <c r="J162"/>
  <c r="BK150"/>
  <c r="BK137"/>
  <c r="J115"/>
  <c r="J99"/>
  <c i="7" r="BK138"/>
  <c r="BK123"/>
  <c r="J119"/>
  <c r="J106"/>
  <c r="J101"/>
  <c r="BK126"/>
  <c r="BK117"/>
  <c r="J104"/>
  <c r="J99"/>
  <c r="BK141"/>
  <c r="BK129"/>
  <c r="J113"/>
  <c i="8" r="J88"/>
  <c i="2" r="BK1570"/>
  <c r="J1453"/>
  <c r="J1400"/>
  <c r="J1379"/>
  <c r="J1326"/>
  <c r="J1197"/>
  <c r="J1157"/>
  <c r="J1124"/>
  <c r="J1108"/>
  <c r="J1082"/>
  <c r="BK1051"/>
  <c r="J1009"/>
  <c r="BK807"/>
  <c r="BK777"/>
  <c r="BK684"/>
  <c r="J638"/>
  <c r="BK557"/>
  <c r="BK515"/>
  <c r="J399"/>
  <c r="J262"/>
  <c r="J145"/>
  <c r="J951"/>
  <c r="J877"/>
  <c r="J813"/>
  <c r="J673"/>
  <c r="J640"/>
  <c r="J565"/>
  <c r="J503"/>
  <c r="BK393"/>
  <c r="J351"/>
  <c r="BK200"/>
  <c r="BK1599"/>
  <c r="BK1494"/>
  <c r="BK1453"/>
  <c r="J1382"/>
  <c r="BK1354"/>
  <c r="BK1292"/>
  <c r="BK1242"/>
  <c r="BK1217"/>
  <c r="BK1193"/>
  <c r="BK1157"/>
  <c r="J1100"/>
  <c r="BK1071"/>
  <c r="J1028"/>
  <c r="J940"/>
  <c r="BK932"/>
  <c r="BK824"/>
  <c r="BK782"/>
  <c r="BK673"/>
  <c r="J597"/>
  <c r="J421"/>
  <c r="BK382"/>
  <c r="J194"/>
  <c r="BK145"/>
  <c r="BK1538"/>
  <c r="J1475"/>
  <c r="BK1379"/>
  <c r="BK1352"/>
  <c r="J1309"/>
  <c r="BK1283"/>
  <c r="J1240"/>
  <c r="J1215"/>
  <c r="BK1165"/>
  <c i="3" r="J159"/>
  <c r="BK148"/>
  <c r="J130"/>
  <c r="J120"/>
  <c r="J106"/>
  <c r="J174"/>
  <c r="BK158"/>
  <c r="J133"/>
  <c r="BK120"/>
  <c r="BK102"/>
  <c r="J167"/>
  <c r="J153"/>
  <c r="BK131"/>
  <c i="4" r="J154"/>
  <c r="J140"/>
  <c r="J113"/>
  <c r="BK98"/>
  <c r="BK156"/>
  <c r="BK137"/>
  <c r="BK115"/>
  <c r="BK150"/>
  <c r="J129"/>
  <c r="J100"/>
  <c r="J163"/>
  <c r="BK125"/>
  <c i="2" r="J1088"/>
  <c r="J1011"/>
  <c r="J973"/>
  <c r="J837"/>
  <c r="BK804"/>
  <c r="J744"/>
  <c r="J655"/>
  <c r="BK613"/>
  <c r="BK452"/>
  <c r="J397"/>
  <c r="BK194"/>
  <c r="J133"/>
  <c r="BK939"/>
  <c r="BK840"/>
  <c r="J748"/>
  <c r="BK664"/>
  <c r="BK597"/>
  <c r="BK520"/>
  <c r="BK464"/>
  <c r="J382"/>
  <c r="J135"/>
  <c r="BK1576"/>
  <c r="BK1479"/>
  <c r="J1462"/>
  <c r="BK1418"/>
  <c r="BK1361"/>
  <c r="J1312"/>
  <c r="BK1240"/>
  <c r="BK1197"/>
  <c r="J1175"/>
  <c r="BK1142"/>
  <c r="BK1095"/>
  <c r="J1055"/>
  <c r="J975"/>
  <c r="BK951"/>
  <c r="J827"/>
  <c r="BK813"/>
  <c r="BK734"/>
  <c r="BK612"/>
  <c r="J553"/>
  <c r="J464"/>
  <c r="J368"/>
  <c r="BK197"/>
  <c r="BK155"/>
  <c r="BK1548"/>
  <c r="BK1516"/>
  <c r="J1420"/>
  <c r="J1378"/>
  <c r="J1345"/>
  <c r="BK1289"/>
  <c r="J1245"/>
  <c r="J1173"/>
  <c i="3" r="J150"/>
  <c r="J136"/>
  <c r="J121"/>
  <c r="J101"/>
  <c r="J168"/>
  <c r="J154"/>
  <c r="J147"/>
  <c r="BK114"/>
  <c r="BK99"/>
  <c r="J166"/>
  <c r="J141"/>
  <c r="BK122"/>
  <c r="BK105"/>
  <c i="4" r="BK131"/>
  <c r="BK97"/>
  <c r="J155"/>
  <c r="BK135"/>
  <c r="J119"/>
  <c r="J97"/>
  <c r="BK143"/>
  <c r="BK123"/>
  <c i="2" l="1" r="R116"/>
  <c r="R158"/>
  <c r="P172"/>
  <c r="T172"/>
  <c r="BK212"/>
  <c r="J212"/>
  <c r="J64"/>
  <c r="P212"/>
  <c r="R212"/>
  <c r="T212"/>
  <c r="R223"/>
  <c r="P376"/>
  <c r="BK519"/>
  <c r="J519"/>
  <c r="J68"/>
  <c r="R519"/>
  <c r="BK571"/>
  <c r="J571"/>
  <c r="J69"/>
  <c r="T571"/>
  <c r="P586"/>
  <c r="R586"/>
  <c r="BK617"/>
  <c r="J617"/>
  <c r="J72"/>
  <c r="R617"/>
  <c r="T639"/>
  <c r="P921"/>
  <c r="R921"/>
  <c r="T938"/>
  <c r="R1027"/>
  <c r="P1094"/>
  <c r="BK1156"/>
  <c r="J1156"/>
  <c r="J81"/>
  <c r="R1156"/>
  <c r="P1221"/>
  <c r="BK1241"/>
  <c r="J1241"/>
  <c r="J83"/>
  <c r="T1241"/>
  <c r="R1264"/>
  <c r="P1270"/>
  <c r="T1270"/>
  <c r="R1276"/>
  <c r="T1276"/>
  <c r="T1293"/>
  <c r="R1314"/>
  <c r="P1358"/>
  <c r="T1358"/>
  <c r="P1381"/>
  <c r="P1386"/>
  <c r="BK1478"/>
  <c r="J1478"/>
  <c r="J92"/>
  <c r="P1478"/>
  <c r="P1541"/>
  <c r="T1541"/>
  <c r="P1569"/>
  <c i="3" r="T90"/>
  <c r="T89"/>
  <c r="R98"/>
  <c r="P118"/>
  <c r="R118"/>
  <c r="BK132"/>
  <c r="J132"/>
  <c r="J66"/>
  <c r="R132"/>
  <c r="P135"/>
  <c r="BK172"/>
  <c r="J172"/>
  <c r="J68"/>
  <c r="P172"/>
  <c i="4" r="P91"/>
  <c r="T91"/>
  <c r="R102"/>
  <c r="BK120"/>
  <c r="J120"/>
  <c r="J63"/>
  <c r="T120"/>
  <c r="BK134"/>
  <c r="J134"/>
  <c r="J65"/>
  <c r="R134"/>
  <c r="R145"/>
  <c r="P149"/>
  <c r="BK157"/>
  <c r="J157"/>
  <c r="J68"/>
  <c r="P157"/>
  <c i="2" r="T116"/>
  <c r="P158"/>
  <c r="T158"/>
  <c r="BK223"/>
  <c r="T223"/>
  <c r="R376"/>
  <c r="P519"/>
  <c r="T519"/>
  <c r="P571"/>
  <c r="R571"/>
  <c r="BK586"/>
  <c r="J586"/>
  <c r="J71"/>
  <c r="T586"/>
  <c r="P617"/>
  <c r="T617"/>
  <c r="R639"/>
  <c r="BK921"/>
  <c r="J921"/>
  <c r="J74"/>
  <c r="T921"/>
  <c r="P938"/>
  <c r="BK1027"/>
  <c r="J1027"/>
  <c r="J79"/>
  <c r="T1027"/>
  <c r="T1094"/>
  <c r="T1156"/>
  <c r="T1221"/>
  <c r="P1241"/>
  <c r="BK1264"/>
  <c r="J1264"/>
  <c r="J84"/>
  <c r="T1264"/>
  <c r="R1270"/>
  <c r="P1276"/>
  <c r="P1293"/>
  <c r="BK1314"/>
  <c r="J1314"/>
  <c r="J88"/>
  <c r="T1314"/>
  <c r="BK1386"/>
  <c r="J1386"/>
  <c r="J91"/>
  <c r="T1386"/>
  <c r="R1478"/>
  <c r="BK1541"/>
  <c r="J1541"/>
  <c r="J93"/>
  <c r="R1541"/>
  <c r="R1569"/>
  <c i="3" r="BK90"/>
  <c r="J90"/>
  <c r="J61"/>
  <c r="R90"/>
  <c r="R89"/>
  <c r="P98"/>
  <c r="BK118"/>
  <c r="J118"/>
  <c r="J65"/>
  <c r="T118"/>
  <c r="P132"/>
  <c r="T132"/>
  <c r="R135"/>
  <c r="T172"/>
  <c i="4" r="BK102"/>
  <c r="J102"/>
  <c r="J62"/>
  <c r="T102"/>
  <c r="R120"/>
  <c r="P126"/>
  <c r="R126"/>
  <c r="P134"/>
  <c r="BK145"/>
  <c r="J145"/>
  <c r="J66"/>
  <c r="BK149"/>
  <c r="J149"/>
  <c r="J67"/>
  <c r="R149"/>
  <c r="T157"/>
  <c i="5" r="R144"/>
  <c r="P186"/>
  <c r="P199"/>
  <c r="T199"/>
  <c r="P202"/>
  <c r="P217"/>
  <c r="BK224"/>
  <c r="J224"/>
  <c r="J70"/>
  <c r="T224"/>
  <c r="R235"/>
  <c r="P240"/>
  <c r="P247"/>
  <c r="R259"/>
  <c r="R267"/>
  <c r="BK273"/>
  <c r="J273"/>
  <c r="J84"/>
  <c r="T273"/>
  <c r="R276"/>
  <c r="R293"/>
  <c r="R296"/>
  <c r="BK306"/>
  <c r="J306"/>
  <c r="J95"/>
  <c r="R306"/>
  <c r="T322"/>
  <c r="P332"/>
  <c r="T332"/>
  <c r="R337"/>
  <c r="P340"/>
  <c i="6" r="BK110"/>
  <c r="J110"/>
  <c r="J62"/>
  <c r="T110"/>
  <c r="R121"/>
  <c r="P128"/>
  <c r="T128"/>
  <c r="P146"/>
  <c r="BK170"/>
  <c r="J170"/>
  <c r="J67"/>
  <c r="R170"/>
  <c r="P175"/>
  <c r="R190"/>
  <c r="T195"/>
  <c i="7" r="R91"/>
  <c r="P98"/>
  <c r="BK108"/>
  <c r="J108"/>
  <c r="J64"/>
  <c r="T108"/>
  <c r="R115"/>
  <c r="P124"/>
  <c r="T124"/>
  <c r="T131"/>
  <c r="T143"/>
  <c i="2" r="BK116"/>
  <c r="J116"/>
  <c r="J61"/>
  <c r="P116"/>
  <c r="BK158"/>
  <c r="J158"/>
  <c r="J62"/>
  <c r="BK172"/>
  <c r="J172"/>
  <c r="J63"/>
  <c r="R172"/>
  <c r="P223"/>
  <c r="P222"/>
  <c r="BK376"/>
  <c r="J376"/>
  <c r="J67"/>
  <c r="T376"/>
  <c r="BK639"/>
  <c r="BK585"/>
  <c r="J585"/>
  <c r="J70"/>
  <c r="P639"/>
  <c r="BK938"/>
  <c r="J938"/>
  <c r="J77"/>
  <c r="R938"/>
  <c r="P1027"/>
  <c r="BK1094"/>
  <c r="J1094"/>
  <c r="J80"/>
  <c r="R1094"/>
  <c r="P1156"/>
  <c r="BK1221"/>
  <c r="J1221"/>
  <c r="J82"/>
  <c r="R1221"/>
  <c r="R1241"/>
  <c r="P1264"/>
  <c r="BK1270"/>
  <c r="J1270"/>
  <c r="J85"/>
  <c r="BK1276"/>
  <c r="J1276"/>
  <c r="J86"/>
  <c r="BK1293"/>
  <c r="J1293"/>
  <c r="J87"/>
  <c r="R1293"/>
  <c r="P1314"/>
  <c r="BK1358"/>
  <c r="J1358"/>
  <c r="J89"/>
  <c r="R1358"/>
  <c r="BK1381"/>
  <c r="J1381"/>
  <c r="J90"/>
  <c r="R1381"/>
  <c r="T1381"/>
  <c r="R1386"/>
  <c r="T1478"/>
  <c r="BK1569"/>
  <c r="J1569"/>
  <c r="J94"/>
  <c r="T1569"/>
  <c i="3" r="P90"/>
  <c r="P89"/>
  <c r="BK98"/>
  <c r="J98"/>
  <c r="J64"/>
  <c r="T98"/>
  <c r="BK135"/>
  <c r="J135"/>
  <c r="J67"/>
  <c r="T135"/>
  <c r="R172"/>
  <c i="4" r="BK91"/>
  <c r="J91"/>
  <c r="J61"/>
  <c r="R91"/>
  <c r="P102"/>
  <c r="P120"/>
  <c r="BK126"/>
  <c r="J126"/>
  <c r="J64"/>
  <c r="T126"/>
  <c r="T134"/>
  <c r="P145"/>
  <c r="T145"/>
  <c r="T149"/>
  <c r="R157"/>
  <c i="5" r="T144"/>
  <c r="R186"/>
  <c r="BK202"/>
  <c r="J202"/>
  <c r="J65"/>
  <c r="T202"/>
  <c r="T217"/>
  <c r="P224"/>
  <c r="BK235"/>
  <c r="J235"/>
  <c r="J71"/>
  <c r="BK240"/>
  <c r="J240"/>
  <c r="J72"/>
  <c r="T240"/>
  <c r="BK247"/>
  <c r="J247"/>
  <c r="J75"/>
  <c r="T247"/>
  <c r="BK259"/>
  <c r="J259"/>
  <c r="J79"/>
  <c r="P259"/>
  <c r="BK267"/>
  <c r="J267"/>
  <c r="J82"/>
  <c r="T267"/>
  <c r="R273"/>
  <c r="T276"/>
  <c r="BK293"/>
  <c r="J293"/>
  <c r="J90"/>
  <c r="T293"/>
  <c r="T296"/>
  <c r="T306"/>
  <c r="P322"/>
  <c r="BK337"/>
  <c r="J337"/>
  <c r="J108"/>
  <c r="BK340"/>
  <c r="J340"/>
  <c r="J109"/>
  <c r="R340"/>
  <c i="6" r="P110"/>
  <c r="BK121"/>
  <c r="J121"/>
  <c r="J63"/>
  <c r="T121"/>
  <c r="BK146"/>
  <c r="J146"/>
  <c r="J66"/>
  <c r="T146"/>
  <c r="T133"/>
  <c r="T170"/>
  <c r="T175"/>
  <c r="P190"/>
  <c r="BK195"/>
  <c r="J195"/>
  <c r="J71"/>
  <c r="R195"/>
  <c i="7" r="P91"/>
  <c r="BK98"/>
  <c r="J98"/>
  <c r="J62"/>
  <c r="R98"/>
  <c r="P108"/>
  <c r="BK115"/>
  <c r="J115"/>
  <c r="J65"/>
  <c r="T115"/>
  <c r="BK131"/>
  <c r="J131"/>
  <c r="J67"/>
  <c r="P131"/>
  <c r="BK143"/>
  <c r="J143"/>
  <c r="J68"/>
  <c r="P143"/>
  <c i="8" r="P81"/>
  <c r="P80"/>
  <c i="1" r="AU61"/>
  <c i="8" r="R81"/>
  <c r="R80"/>
  <c i="5" r="BK144"/>
  <c r="J144"/>
  <c r="J61"/>
  <c r="P144"/>
  <c r="BK186"/>
  <c r="J186"/>
  <c r="J62"/>
  <c r="T186"/>
  <c r="BK199"/>
  <c r="J199"/>
  <c r="J64"/>
  <c r="R199"/>
  <c r="R202"/>
  <c r="BK217"/>
  <c r="J217"/>
  <c r="J68"/>
  <c r="R217"/>
  <c r="R224"/>
  <c r="P235"/>
  <c r="T235"/>
  <c r="R240"/>
  <c r="R247"/>
  <c r="T259"/>
  <c r="P267"/>
  <c r="P273"/>
  <c r="BK276"/>
  <c r="J276"/>
  <c r="J85"/>
  <c r="P276"/>
  <c r="P293"/>
  <c r="BK296"/>
  <c r="J296"/>
  <c r="J91"/>
  <c r="P296"/>
  <c r="P306"/>
  <c r="BK322"/>
  <c r="J322"/>
  <c r="J103"/>
  <c r="R322"/>
  <c r="R311"/>
  <c r="BK332"/>
  <c r="J332"/>
  <c r="J106"/>
  <c r="R332"/>
  <c r="P337"/>
  <c r="T337"/>
  <c r="T340"/>
  <c i="6" r="R110"/>
  <c r="R94"/>
  <c r="P121"/>
  <c r="BK128"/>
  <c r="J128"/>
  <c r="J64"/>
  <c r="R128"/>
  <c r="R146"/>
  <c r="R133"/>
  <c r="P170"/>
  <c r="BK175"/>
  <c r="J175"/>
  <c r="J68"/>
  <c r="R175"/>
  <c r="BK190"/>
  <c r="J190"/>
  <c r="J70"/>
  <c r="T190"/>
  <c r="T180"/>
  <c r="P195"/>
  <c i="7" r="BK91"/>
  <c r="J91"/>
  <c r="J61"/>
  <c r="T91"/>
  <c r="T98"/>
  <c r="R108"/>
  <c r="P115"/>
  <c r="BK124"/>
  <c r="J124"/>
  <c r="J66"/>
  <c r="R124"/>
  <c r="R131"/>
  <c r="R143"/>
  <c i="8" r="BK81"/>
  <c r="J81"/>
  <c r="J60"/>
  <c r="T81"/>
  <c r="T80"/>
  <c i="2" r="BK935"/>
  <c r="J935"/>
  <c r="J75"/>
  <c i="3" r="BK95"/>
  <c r="J95"/>
  <c r="J62"/>
  <c i="4" r="BK166"/>
  <c r="J166"/>
  <c r="J69"/>
  <c i="5" r="BK213"/>
  <c r="J213"/>
  <c r="J66"/>
  <c r="BK243"/>
  <c r="J243"/>
  <c r="J73"/>
  <c r="BK245"/>
  <c r="J245"/>
  <c r="J74"/>
  <c r="BK263"/>
  <c r="J263"/>
  <c r="J80"/>
  <c r="BK271"/>
  <c r="J271"/>
  <c r="J83"/>
  <c r="BK287"/>
  <c r="J287"/>
  <c r="J87"/>
  <c r="BK291"/>
  <c r="J291"/>
  <c r="J89"/>
  <c r="BK300"/>
  <c r="J300"/>
  <c r="J92"/>
  <c r="BK302"/>
  <c r="J302"/>
  <c r="J93"/>
  <c r="BK314"/>
  <c r="J314"/>
  <c r="J99"/>
  <c r="BK316"/>
  <c r="J316"/>
  <c r="J100"/>
  <c r="BK320"/>
  <c r="J320"/>
  <c r="J102"/>
  <c r="BK366"/>
  <c r="J366"/>
  <c r="J121"/>
  <c i="6" r="BK180"/>
  <c r="J180"/>
  <c r="J69"/>
  <c i="5" r="BK215"/>
  <c r="J215"/>
  <c r="J67"/>
  <c r="BK255"/>
  <c r="J255"/>
  <c r="J77"/>
  <c r="BK265"/>
  <c r="J265"/>
  <c r="J81"/>
  <c r="BK304"/>
  <c r="J304"/>
  <c r="J94"/>
  <c r="BK309"/>
  <c r="J309"/>
  <c r="J96"/>
  <c r="BK318"/>
  <c r="J318"/>
  <c r="J101"/>
  <c r="BK328"/>
  <c r="J328"/>
  <c r="J104"/>
  <c r="BK330"/>
  <c r="J330"/>
  <c r="J105"/>
  <c r="BK345"/>
  <c r="J345"/>
  <c r="J110"/>
  <c r="BK350"/>
  <c r="J350"/>
  <c r="J113"/>
  <c r="BK352"/>
  <c r="J352"/>
  <c r="J114"/>
  <c r="BK356"/>
  <c r="J356"/>
  <c r="J116"/>
  <c r="BK364"/>
  <c r="J364"/>
  <c r="J120"/>
  <c i="6" r="BK94"/>
  <c r="J94"/>
  <c r="J61"/>
  <c r="BK199"/>
  <c r="J199"/>
  <c r="J72"/>
  <c i="5" r="BK222"/>
  <c r="J222"/>
  <c r="J69"/>
  <c r="BK253"/>
  <c r="J253"/>
  <c r="J76"/>
  <c r="BK257"/>
  <c r="J257"/>
  <c r="J78"/>
  <c r="BK285"/>
  <c r="J285"/>
  <c r="J86"/>
  <c r="BK289"/>
  <c r="J289"/>
  <c r="J88"/>
  <c r="BK312"/>
  <c r="J312"/>
  <c r="J98"/>
  <c r="BK335"/>
  <c r="J335"/>
  <c r="J107"/>
  <c r="BK347"/>
  <c r="J347"/>
  <c r="J111"/>
  <c r="BK354"/>
  <c r="J354"/>
  <c r="J115"/>
  <c r="BK358"/>
  <c r="J358"/>
  <c r="J117"/>
  <c r="BK360"/>
  <c r="J360"/>
  <c r="J118"/>
  <c r="BK362"/>
  <c r="J362"/>
  <c r="J119"/>
  <c r="BK368"/>
  <c r="J368"/>
  <c r="J122"/>
  <c i="6" r="BK133"/>
  <c r="J133"/>
  <c r="J65"/>
  <c i="7" r="BK146"/>
  <c r="J146"/>
  <c r="J69"/>
  <c i="8" r="E48"/>
  <c r="F55"/>
  <c r="J74"/>
  <c r="BE82"/>
  <c r="BE86"/>
  <c r="BE87"/>
  <c r="BE88"/>
  <c r="BE83"/>
  <c r="BE84"/>
  <c r="BE85"/>
  <c i="7" r="F55"/>
  <c r="E79"/>
  <c i="6" r="BK93"/>
  <c r="J93"/>
  <c r="J60"/>
  <c i="7" r="BE97"/>
  <c r="BE99"/>
  <c r="BE109"/>
  <c r="BE113"/>
  <c r="BE118"/>
  <c r="BE123"/>
  <c r="BE128"/>
  <c r="BE135"/>
  <c r="BE137"/>
  <c r="BE144"/>
  <c r="BE93"/>
  <c r="BE100"/>
  <c r="BE101"/>
  <c r="BE105"/>
  <c r="BE106"/>
  <c r="BE112"/>
  <c r="BE120"/>
  <c r="BE121"/>
  <c r="BE125"/>
  <c r="BE126"/>
  <c r="BE129"/>
  <c r="BE130"/>
  <c r="BE132"/>
  <c r="BE133"/>
  <c r="BE136"/>
  <c r="BE139"/>
  <c r="BE141"/>
  <c r="BE145"/>
  <c r="BE147"/>
  <c r="J52"/>
  <c r="BE92"/>
  <c r="BE94"/>
  <c r="BE95"/>
  <c r="BE96"/>
  <c r="BE102"/>
  <c r="BE103"/>
  <c r="BE104"/>
  <c r="BE110"/>
  <c r="BE111"/>
  <c r="BE114"/>
  <c r="BE116"/>
  <c r="BE117"/>
  <c r="BE119"/>
  <c r="BE122"/>
  <c r="BE127"/>
  <c r="BE134"/>
  <c r="BE138"/>
  <c r="BE140"/>
  <c r="BE142"/>
  <c i="6" r="E48"/>
  <c r="F55"/>
  <c r="BE97"/>
  <c r="BE99"/>
  <c r="BE101"/>
  <c r="BE104"/>
  <c r="BE107"/>
  <c r="BE116"/>
  <c r="BE119"/>
  <c r="BE120"/>
  <c r="BE123"/>
  <c r="BE125"/>
  <c r="BE127"/>
  <c r="BE129"/>
  <c r="BE135"/>
  <c r="BE138"/>
  <c r="BE142"/>
  <c r="BE143"/>
  <c r="BE145"/>
  <c r="BE148"/>
  <c r="BE154"/>
  <c r="BE158"/>
  <c r="BE162"/>
  <c r="BE164"/>
  <c r="BE165"/>
  <c r="BE166"/>
  <c r="BE168"/>
  <c r="BE172"/>
  <c r="BE174"/>
  <c r="BE176"/>
  <c r="BE178"/>
  <c r="BE183"/>
  <c r="BE186"/>
  <c r="BE187"/>
  <c r="BE188"/>
  <c r="BE191"/>
  <c r="BE194"/>
  <c r="BE96"/>
  <c r="BE100"/>
  <c r="BE103"/>
  <c r="BE105"/>
  <c r="BE108"/>
  <c r="BE112"/>
  <c r="BE114"/>
  <c r="BE117"/>
  <c r="BE122"/>
  <c r="BE130"/>
  <c r="BE131"/>
  <c r="BE134"/>
  <c r="BE137"/>
  <c r="BE139"/>
  <c r="BE141"/>
  <c r="BE144"/>
  <c r="BE147"/>
  <c r="BE150"/>
  <c r="BE152"/>
  <c r="BE153"/>
  <c r="BE155"/>
  <c r="BE157"/>
  <c r="BE159"/>
  <c r="BE163"/>
  <c r="BE173"/>
  <c r="BE179"/>
  <c r="BE182"/>
  <c r="BE184"/>
  <c r="BE197"/>
  <c r="J52"/>
  <c r="BE95"/>
  <c r="BE98"/>
  <c r="BE102"/>
  <c r="BE106"/>
  <c r="BE109"/>
  <c r="BE111"/>
  <c r="BE113"/>
  <c r="BE115"/>
  <c r="BE118"/>
  <c r="BE124"/>
  <c r="BE126"/>
  <c r="BE132"/>
  <c r="BE136"/>
  <c r="BE140"/>
  <c r="BE149"/>
  <c r="BE151"/>
  <c r="BE156"/>
  <c r="BE160"/>
  <c r="BE161"/>
  <c r="BE167"/>
  <c r="BE169"/>
  <c r="BE171"/>
  <c r="BE177"/>
  <c r="BE181"/>
  <c r="BE185"/>
  <c r="BE189"/>
  <c r="BE192"/>
  <c r="BE193"/>
  <c r="BE196"/>
  <c r="BE198"/>
  <c r="BE200"/>
  <c i="5" r="F55"/>
  <c r="BE147"/>
  <c r="BE148"/>
  <c r="BE153"/>
  <c r="BE155"/>
  <c r="BE156"/>
  <c r="BE158"/>
  <c r="BE161"/>
  <c r="BE165"/>
  <c r="BE166"/>
  <c r="BE170"/>
  <c r="BE172"/>
  <c r="BE179"/>
  <c r="BE181"/>
  <c r="BE183"/>
  <c r="BE191"/>
  <c r="BE193"/>
  <c r="BE200"/>
  <c r="BE207"/>
  <c r="BE212"/>
  <c r="BE216"/>
  <c r="BE223"/>
  <c r="BE225"/>
  <c r="BE227"/>
  <c r="BE230"/>
  <c r="BE236"/>
  <c r="BE239"/>
  <c r="BE244"/>
  <c r="BE246"/>
  <c r="BE248"/>
  <c r="BE254"/>
  <c r="BE262"/>
  <c r="BE270"/>
  <c r="BE272"/>
  <c r="BE274"/>
  <c r="BE277"/>
  <c r="BE280"/>
  <c r="BE281"/>
  <c r="BE283"/>
  <c r="BE286"/>
  <c r="BE288"/>
  <c r="BE343"/>
  <c r="BE355"/>
  <c r="J52"/>
  <c r="BE145"/>
  <c r="BE151"/>
  <c r="BE154"/>
  <c r="BE157"/>
  <c r="BE160"/>
  <c r="BE162"/>
  <c r="BE163"/>
  <c r="BE164"/>
  <c r="BE167"/>
  <c r="BE168"/>
  <c r="BE169"/>
  <c r="BE171"/>
  <c r="BE175"/>
  <c r="BE176"/>
  <c r="BE182"/>
  <c r="BE184"/>
  <c r="BE187"/>
  <c r="BE188"/>
  <c r="BE189"/>
  <c r="BE190"/>
  <c r="BE194"/>
  <c r="BE197"/>
  <c r="BE201"/>
  <c r="BE203"/>
  <c r="BE204"/>
  <c r="BE205"/>
  <c r="BE208"/>
  <c r="BE209"/>
  <c r="BE210"/>
  <c r="BE214"/>
  <c r="BE218"/>
  <c r="BE220"/>
  <c r="BE228"/>
  <c r="BE231"/>
  <c r="BE232"/>
  <c r="BE237"/>
  <c r="BE251"/>
  <c r="BE252"/>
  <c r="BE258"/>
  <c r="BE261"/>
  <c r="BE266"/>
  <c r="BE268"/>
  <c r="BE279"/>
  <c r="BE292"/>
  <c r="BE294"/>
  <c r="BE295"/>
  <c r="BE301"/>
  <c r="BE303"/>
  <c r="BE307"/>
  <c r="BE308"/>
  <c r="BE315"/>
  <c r="BE317"/>
  <c r="BE323"/>
  <c r="BE326"/>
  <c r="BE327"/>
  <c r="BE334"/>
  <c r="BE341"/>
  <c r="BE342"/>
  <c r="BE344"/>
  <c r="BE346"/>
  <c r="BE348"/>
  <c r="BE361"/>
  <c r="E48"/>
  <c r="BE146"/>
  <c r="BE149"/>
  <c r="BE150"/>
  <c r="BE152"/>
  <c r="BE159"/>
  <c r="BE173"/>
  <c r="BE174"/>
  <c r="BE177"/>
  <c r="BE178"/>
  <c r="BE180"/>
  <c r="BE185"/>
  <c r="BE192"/>
  <c r="BE195"/>
  <c r="BE196"/>
  <c r="BE206"/>
  <c r="BE211"/>
  <c r="BE219"/>
  <c r="BE221"/>
  <c r="BE226"/>
  <c r="BE229"/>
  <c r="BE233"/>
  <c r="BE234"/>
  <c r="BE238"/>
  <c r="BE241"/>
  <c r="BE242"/>
  <c r="BE249"/>
  <c r="BE250"/>
  <c r="BE256"/>
  <c r="BE260"/>
  <c r="BE264"/>
  <c r="BE269"/>
  <c r="BE275"/>
  <c r="BE278"/>
  <c r="BE282"/>
  <c r="BE284"/>
  <c r="BE290"/>
  <c r="BE297"/>
  <c r="BE298"/>
  <c r="BE299"/>
  <c r="BE305"/>
  <c r="BE310"/>
  <c r="BE313"/>
  <c r="BE319"/>
  <c r="BE321"/>
  <c r="BE324"/>
  <c r="BE325"/>
  <c r="BE329"/>
  <c r="BE331"/>
  <c r="BE333"/>
  <c r="BE336"/>
  <c r="BE353"/>
  <c r="BE357"/>
  <c r="BE365"/>
  <c r="BE367"/>
  <c r="BE369"/>
  <c r="BE338"/>
  <c r="BE339"/>
  <c r="BE351"/>
  <c r="BE359"/>
  <c r="BE363"/>
  <c i="4" r="BE114"/>
  <c r="BE124"/>
  <c r="BE127"/>
  <c r="BE131"/>
  <c r="BE152"/>
  <c r="BE154"/>
  <c r="BE156"/>
  <c r="BE164"/>
  <c r="BE165"/>
  <c r="BE167"/>
  <c r="F55"/>
  <c r="BE92"/>
  <c r="BE94"/>
  <c r="BE95"/>
  <c r="BE99"/>
  <c r="BE100"/>
  <c r="BE103"/>
  <c r="BE104"/>
  <c r="BE106"/>
  <c r="BE109"/>
  <c r="BE110"/>
  <c r="BE111"/>
  <c r="BE118"/>
  <c r="BE119"/>
  <c r="BE125"/>
  <c r="BE132"/>
  <c r="BE136"/>
  <c r="BE142"/>
  <c r="BE143"/>
  <c r="BE144"/>
  <c r="BE148"/>
  <c r="BE153"/>
  <c r="BE158"/>
  <c r="BE160"/>
  <c i="3" r="BK97"/>
  <c i="4" r="J83"/>
  <c r="BE96"/>
  <c r="BE98"/>
  <c r="BE101"/>
  <c r="BE116"/>
  <c r="BE117"/>
  <c r="BE123"/>
  <c r="BE128"/>
  <c r="BE129"/>
  <c r="BE130"/>
  <c r="BE133"/>
  <c r="BE138"/>
  <c r="BE140"/>
  <c r="BE150"/>
  <c r="BE161"/>
  <c r="BE162"/>
  <c r="E48"/>
  <c r="BE93"/>
  <c r="BE97"/>
  <c r="BE105"/>
  <c r="BE107"/>
  <c r="BE108"/>
  <c r="BE112"/>
  <c r="BE113"/>
  <c r="BE115"/>
  <c r="BE121"/>
  <c r="BE122"/>
  <c r="BE135"/>
  <c r="BE137"/>
  <c r="BE139"/>
  <c r="BE141"/>
  <c r="BE146"/>
  <c r="BE147"/>
  <c r="BE151"/>
  <c r="BE155"/>
  <c r="BE159"/>
  <c r="BE163"/>
  <c i="2" r="J223"/>
  <c r="J66"/>
  <c r="J639"/>
  <c r="J73"/>
  <c i="3" r="F55"/>
  <c r="BE94"/>
  <c r="BE96"/>
  <c r="BE100"/>
  <c r="BE103"/>
  <c r="BE104"/>
  <c r="BE106"/>
  <c r="BE108"/>
  <c r="BE109"/>
  <c r="BE112"/>
  <c r="BE114"/>
  <c r="BE116"/>
  <c r="BE121"/>
  <c r="BE129"/>
  <c r="BE138"/>
  <c r="BE142"/>
  <c r="BE145"/>
  <c r="BE150"/>
  <c r="BE151"/>
  <c r="BE153"/>
  <c r="BE154"/>
  <c r="BE156"/>
  <c r="BE158"/>
  <c r="BE160"/>
  <c r="BE171"/>
  <c r="BE173"/>
  <c r="BE175"/>
  <c r="BE176"/>
  <c r="E48"/>
  <c r="J52"/>
  <c r="BE99"/>
  <c r="BE101"/>
  <c r="BE105"/>
  <c r="BE111"/>
  <c r="BE113"/>
  <c r="BE117"/>
  <c r="BE119"/>
  <c r="BE120"/>
  <c r="BE123"/>
  <c r="BE125"/>
  <c r="BE126"/>
  <c r="BE127"/>
  <c r="BE128"/>
  <c r="BE130"/>
  <c r="BE131"/>
  <c r="BE141"/>
  <c r="BE144"/>
  <c r="BE146"/>
  <c r="BE148"/>
  <c r="BE157"/>
  <c r="BE161"/>
  <c r="BE162"/>
  <c r="BE164"/>
  <c r="BE165"/>
  <c r="BE166"/>
  <c r="BE170"/>
  <c r="BE91"/>
  <c r="BE92"/>
  <c r="BE93"/>
  <c r="BE102"/>
  <c r="BE107"/>
  <c r="BE110"/>
  <c r="BE115"/>
  <c r="BE122"/>
  <c r="BE124"/>
  <c r="BE133"/>
  <c r="BE134"/>
  <c r="BE136"/>
  <c r="BE137"/>
  <c r="BE139"/>
  <c r="BE140"/>
  <c r="BE143"/>
  <c r="BE147"/>
  <c r="BE149"/>
  <c r="BE152"/>
  <c r="BE155"/>
  <c r="BE159"/>
  <c r="BE163"/>
  <c r="BE167"/>
  <c r="BE168"/>
  <c r="BE169"/>
  <c r="BE174"/>
  <c r="BE177"/>
  <c i="2" r="BE1127"/>
  <c r="BE1136"/>
  <c r="BE1142"/>
  <c r="BE1149"/>
  <c r="BE1151"/>
  <c r="BE1157"/>
  <c r="BE1163"/>
  <c r="BE1168"/>
  <c r="BE1181"/>
  <c r="BE1184"/>
  <c r="BE1187"/>
  <c r="BE1197"/>
  <c r="BE1202"/>
  <c r="BE1209"/>
  <c r="BE1212"/>
  <c r="BE1215"/>
  <c r="BE1217"/>
  <c r="BE1222"/>
  <c r="BE1237"/>
  <c r="BE1240"/>
  <c r="BE1242"/>
  <c r="BE1251"/>
  <c r="BE1268"/>
  <c r="BE1275"/>
  <c r="BE1280"/>
  <c r="BE1292"/>
  <c r="BE1302"/>
  <c r="BE1304"/>
  <c r="BE1306"/>
  <c r="BE1345"/>
  <c r="BE1360"/>
  <c r="BE1372"/>
  <c r="BE1378"/>
  <c r="BE1382"/>
  <c r="BE1384"/>
  <c r="BE1385"/>
  <c r="BE1387"/>
  <c r="BE1393"/>
  <c r="BE1396"/>
  <c r="BE1398"/>
  <c r="BE1400"/>
  <c r="BE1418"/>
  <c r="BE1420"/>
  <c r="BE1433"/>
  <c r="BE1448"/>
  <c r="BE1453"/>
  <c r="BE1456"/>
  <c r="BE1465"/>
  <c r="BE1479"/>
  <c r="BE1507"/>
  <c r="BE1512"/>
  <c r="BE1516"/>
  <c r="BE1520"/>
  <c r="BE1535"/>
  <c r="BE1538"/>
  <c r="BE1540"/>
  <c r="BE1542"/>
  <c r="BE1548"/>
  <c r="BE1557"/>
  <c r="BE1570"/>
  <c r="BE1576"/>
  <c r="BE1642"/>
  <c r="E48"/>
  <c r="BE135"/>
  <c r="BE152"/>
  <c r="BE169"/>
  <c r="BE180"/>
  <c r="BE194"/>
  <c r="BE200"/>
  <c r="BE208"/>
  <c r="BE213"/>
  <c r="BE243"/>
  <c r="BE351"/>
  <c r="BE352"/>
  <c r="BE380"/>
  <c r="BE387"/>
  <c r="BE416"/>
  <c r="BE421"/>
  <c r="BE427"/>
  <c r="BE464"/>
  <c r="BE498"/>
  <c r="BE517"/>
  <c r="BE525"/>
  <c r="BE534"/>
  <c r="BE544"/>
  <c r="BE553"/>
  <c r="BE565"/>
  <c r="BE579"/>
  <c r="BE587"/>
  <c r="BE596"/>
  <c r="BE601"/>
  <c r="BE609"/>
  <c r="BE618"/>
  <c r="BE640"/>
  <c r="BE652"/>
  <c r="BE670"/>
  <c r="BE676"/>
  <c r="BE714"/>
  <c r="BE719"/>
  <c r="BE737"/>
  <c r="BE748"/>
  <c r="BE753"/>
  <c r="BE754"/>
  <c r="BE762"/>
  <c r="BE777"/>
  <c r="BE779"/>
  <c r="BE791"/>
  <c r="BE807"/>
  <c r="BE813"/>
  <c r="BE818"/>
  <c r="BE823"/>
  <c r="BE827"/>
  <c r="BE834"/>
  <c r="BE840"/>
  <c r="BE922"/>
  <c r="BE940"/>
  <c r="BE953"/>
  <c r="BE959"/>
  <c r="BE973"/>
  <c r="BE975"/>
  <c r="BE977"/>
  <c r="BE985"/>
  <c r="BE1002"/>
  <c r="BE1009"/>
  <c r="BE1039"/>
  <c r="BE1045"/>
  <c r="BE1055"/>
  <c r="BE1080"/>
  <c r="BE1082"/>
  <c r="BE1088"/>
  <c r="BE1090"/>
  <c r="BE1098"/>
  <c r="BE1103"/>
  <c r="BE1105"/>
  <c r="BE1110"/>
  <c r="BE1113"/>
  <c r="BE1121"/>
  <c r="BE1124"/>
  <c r="BE1130"/>
  <c r="BE1139"/>
  <c r="BE1147"/>
  <c r="BE1160"/>
  <c r="BE1165"/>
  <c r="BE1170"/>
  <c r="BE1173"/>
  <c r="BE1190"/>
  <c r="BE1193"/>
  <c r="BE1204"/>
  <c r="BE1207"/>
  <c r="BE1220"/>
  <c r="BE1229"/>
  <c r="BE1233"/>
  <c r="BE1248"/>
  <c r="BE1254"/>
  <c r="BE1263"/>
  <c r="BE1265"/>
  <c r="BE1269"/>
  <c r="BE1271"/>
  <c r="BE1274"/>
  <c r="BE1289"/>
  <c r="BE1294"/>
  <c r="BE1305"/>
  <c r="BE1313"/>
  <c r="BE1326"/>
  <c r="BE1352"/>
  <c r="BE1354"/>
  <c r="BE1356"/>
  <c r="BE1359"/>
  <c r="BE1361"/>
  <c r="BE1364"/>
  <c r="BE1367"/>
  <c r="BE1369"/>
  <c r="BE1379"/>
  <c r="BE1383"/>
  <c r="BE1391"/>
  <c r="BE1395"/>
  <c r="BE1459"/>
  <c r="BE1462"/>
  <c r="BE1470"/>
  <c r="BE1477"/>
  <c r="BE1496"/>
  <c r="BE1564"/>
  <c r="BE1582"/>
  <c r="J52"/>
  <c r="BE117"/>
  <c r="BE129"/>
  <c r="BE145"/>
  <c r="BE173"/>
  <c r="BE186"/>
  <c r="BE224"/>
  <c r="BE262"/>
  <c r="BE307"/>
  <c r="BE368"/>
  <c r="BE377"/>
  <c r="BE382"/>
  <c r="BE385"/>
  <c r="BE397"/>
  <c r="BE404"/>
  <c r="BE414"/>
  <c r="BE437"/>
  <c r="BE452"/>
  <c r="BE483"/>
  <c r="BE487"/>
  <c r="BE500"/>
  <c r="BE503"/>
  <c r="BE511"/>
  <c r="BE515"/>
  <c r="BE520"/>
  <c r="BE531"/>
  <c r="BE539"/>
  <c r="BE549"/>
  <c r="BE557"/>
  <c r="BE578"/>
  <c r="BE592"/>
  <c r="BE604"/>
  <c r="BE613"/>
  <c r="BE622"/>
  <c r="BE629"/>
  <c r="BE634"/>
  <c r="BE635"/>
  <c r="BE648"/>
  <c r="BE655"/>
  <c r="BE661"/>
  <c r="BE673"/>
  <c r="BE684"/>
  <c r="BE698"/>
  <c r="BE744"/>
  <c r="BE752"/>
  <c r="BE759"/>
  <c r="BE767"/>
  <c r="BE785"/>
  <c r="BE798"/>
  <c r="BE804"/>
  <c r="BE810"/>
  <c r="BE824"/>
  <c r="BE837"/>
  <c r="BE858"/>
  <c r="BE926"/>
  <c r="BE932"/>
  <c r="BE951"/>
  <c r="BE961"/>
  <c r="F55"/>
  <c r="BE133"/>
  <c r="BE148"/>
  <c r="BE155"/>
  <c r="BE159"/>
  <c r="BE176"/>
  <c r="BE181"/>
  <c r="BE190"/>
  <c r="BE197"/>
  <c r="BE204"/>
  <c r="BE217"/>
  <c r="BE263"/>
  <c r="BE391"/>
  <c r="BE393"/>
  <c r="BE399"/>
  <c r="BE406"/>
  <c r="BE419"/>
  <c r="BE425"/>
  <c r="BE440"/>
  <c r="BE469"/>
  <c r="BE505"/>
  <c r="BE513"/>
  <c r="BE526"/>
  <c r="BE554"/>
  <c r="BE572"/>
  <c r="BE577"/>
  <c r="BE582"/>
  <c r="BE597"/>
  <c r="BE605"/>
  <c r="BE612"/>
  <c r="BE625"/>
  <c r="BE638"/>
  <c r="BE645"/>
  <c r="BE658"/>
  <c r="BE664"/>
  <c r="BE667"/>
  <c r="BE680"/>
  <c r="BE695"/>
  <c r="BE734"/>
  <c r="BE741"/>
  <c r="BE776"/>
  <c r="BE778"/>
  <c r="BE782"/>
  <c r="BE788"/>
  <c r="BE795"/>
  <c r="BE801"/>
  <c r="BE816"/>
  <c r="BE819"/>
  <c r="BE820"/>
  <c r="BE831"/>
  <c r="BE843"/>
  <c r="BE846"/>
  <c r="BE877"/>
  <c r="BE927"/>
  <c r="BE930"/>
  <c r="BE936"/>
  <c r="BE939"/>
  <c r="BE983"/>
  <c r="BE987"/>
  <c r="BE995"/>
  <c r="BE1011"/>
  <c r="BE1025"/>
  <c r="BE1028"/>
  <c r="BE1031"/>
  <c r="BE1037"/>
  <c r="BE1043"/>
  <c r="BE1049"/>
  <c r="BE1051"/>
  <c r="BE1058"/>
  <c r="BE1061"/>
  <c r="BE1064"/>
  <c r="BE1066"/>
  <c r="BE1069"/>
  <c r="BE1071"/>
  <c r="BE1074"/>
  <c r="BE1076"/>
  <c r="BE1085"/>
  <c r="BE1093"/>
  <c r="BE1095"/>
  <c r="BE1100"/>
  <c r="BE1108"/>
  <c r="BE1115"/>
  <c r="BE1133"/>
  <c r="BE1155"/>
  <c r="BE1175"/>
  <c r="BE1199"/>
  <c r="BE1225"/>
  <c r="BE1245"/>
  <c r="BE1257"/>
  <c r="BE1260"/>
  <c r="BE1277"/>
  <c r="BE1283"/>
  <c r="BE1286"/>
  <c r="BE1303"/>
  <c r="BE1309"/>
  <c r="BE1312"/>
  <c r="BE1315"/>
  <c r="BE1338"/>
  <c r="BE1350"/>
  <c r="BE1357"/>
  <c r="BE1374"/>
  <c r="BE1380"/>
  <c r="BE1446"/>
  <c r="BE1451"/>
  <c r="BE1467"/>
  <c r="BE1472"/>
  <c r="BE1475"/>
  <c r="BE1494"/>
  <c r="BE1555"/>
  <c r="BE1556"/>
  <c r="BE1579"/>
  <c r="BE1597"/>
  <c r="BE1599"/>
  <c i="4" r="F37"/>
  <c i="1" r="BD57"/>
  <c i="5" r="F35"/>
  <c i="1" r="BB58"/>
  <c i="4" r="F36"/>
  <c i="1" r="BC57"/>
  <c i="6" r="F35"/>
  <c i="1" r="BB59"/>
  <c i="6" r="F34"/>
  <c i="1" r="BA59"/>
  <c i="7" r="F34"/>
  <c i="1" r="BA60"/>
  <c i="2" r="F36"/>
  <c i="1" r="BC55"/>
  <c i="7" r="F37"/>
  <c i="1" r="BD60"/>
  <c i="2" r="F35"/>
  <c i="1" r="BB55"/>
  <c i="3" r="F37"/>
  <c i="1" r="BD56"/>
  <c i="4" r="F34"/>
  <c i="1" r="BA57"/>
  <c i="5" r="F37"/>
  <c i="1" r="BD58"/>
  <c i="8" r="F35"/>
  <c i="1" r="BB61"/>
  <c i="3" r="F36"/>
  <c i="1" r="BC56"/>
  <c i="6" r="F36"/>
  <c i="1" r="BC59"/>
  <c i="8" r="J34"/>
  <c i="1" r="AW61"/>
  <c i="3" r="J34"/>
  <c i="1" r="AW56"/>
  <c i="4" r="F35"/>
  <c i="1" r="BB57"/>
  <c i="5" r="F34"/>
  <c i="1" r="BA58"/>
  <c i="7" r="F35"/>
  <c i="1" r="BB60"/>
  <c i="3" r="F34"/>
  <c i="1" r="BA56"/>
  <c i="4" r="J34"/>
  <c i="1" r="AW57"/>
  <c i="5" r="J34"/>
  <c i="1" r="AW58"/>
  <c i="6" r="J34"/>
  <c i="1" r="AW59"/>
  <c i="7" r="J34"/>
  <c i="1" r="AW60"/>
  <c i="7" r="F36"/>
  <c i="1" r="BC60"/>
  <c i="8" r="F36"/>
  <c i="1" r="BC61"/>
  <c i="2" r="F37"/>
  <c i="1" r="BD55"/>
  <c i="3" r="F35"/>
  <c i="1" r="BB56"/>
  <c i="6" r="F37"/>
  <c i="1" r="BD59"/>
  <c i="8" r="F37"/>
  <c i="1" r="BD61"/>
  <c i="2" r="F34"/>
  <c i="1" r="BA55"/>
  <c i="2" r="J34"/>
  <c i="1" r="AW55"/>
  <c i="5" r="F36"/>
  <c i="1" r="BC58"/>
  <c i="8" r="F34"/>
  <c i="1" r="BA61"/>
  <c i="6" l="1" r="P180"/>
  <c r="R180"/>
  <c i="5" r="T311"/>
  <c i="6" r="P94"/>
  <c r="P133"/>
  <c i="5" r="P311"/>
  <c i="6" r="T94"/>
  <c r="R93"/>
  <c r="R92"/>
  <c r="P93"/>
  <c r="P92"/>
  <c i="1" r="AU59"/>
  <c i="7" r="T90"/>
  <c r="T89"/>
  <c r="P90"/>
  <c r="P89"/>
  <c i="1" r="AU60"/>
  <c i="4" r="R90"/>
  <c r="R89"/>
  <c i="3" r="T97"/>
  <c i="2" r="P1026"/>
  <c i="7" r="R90"/>
  <c r="R89"/>
  <c i="2" r="T1026"/>
  <c r="T585"/>
  <c r="T222"/>
  <c i="4" r="P90"/>
  <c r="P89"/>
  <c i="1" r="AU57"/>
  <c i="3" r="R97"/>
  <c r="R88"/>
  <c i="6" r="T93"/>
  <c r="T92"/>
  <c i="5" r="T198"/>
  <c r="P198"/>
  <c r="P143"/>
  <c r="P142"/>
  <c i="1" r="AU58"/>
  <c i="2" r="P937"/>
  <c r="BK222"/>
  <c r="J222"/>
  <c r="J65"/>
  <c r="R1026"/>
  <c r="R937"/>
  <c r="T937"/>
  <c r="P585"/>
  <c r="P115"/>
  <c r="P114"/>
  <c i="1" r="AU55"/>
  <c i="2" r="R222"/>
  <c i="5" r="R198"/>
  <c r="R143"/>
  <c r="R142"/>
  <c r="T143"/>
  <c r="T142"/>
  <c i="3" r="P97"/>
  <c r="P88"/>
  <c i="1" r="AU56"/>
  <c i="2" r="T115"/>
  <c r="T114"/>
  <c i="4" r="T90"/>
  <c r="T89"/>
  <c i="3" r="T88"/>
  <c i="2" r="R585"/>
  <c r="R115"/>
  <c r="BK1026"/>
  <c r="J1026"/>
  <c r="J78"/>
  <c i="4" r="BK90"/>
  <c r="J90"/>
  <c r="J60"/>
  <c i="7" r="BK90"/>
  <c r="J90"/>
  <c r="J60"/>
  <c i="3" r="BK89"/>
  <c r="J89"/>
  <c r="J60"/>
  <c i="5" r="BK198"/>
  <c r="J198"/>
  <c r="J63"/>
  <c r="BK311"/>
  <c r="J311"/>
  <c r="J97"/>
  <c r="BK349"/>
  <c r="J349"/>
  <c r="J112"/>
  <c i="8" r="BK80"/>
  <c r="J80"/>
  <c r="J59"/>
  <c i="6" r="BK92"/>
  <c r="J92"/>
  <c i="3" r="J97"/>
  <c r="J63"/>
  <c i="2" r="F33"/>
  <c i="1" r="AZ55"/>
  <c r="BA54"/>
  <c r="W30"/>
  <c i="3" r="J33"/>
  <c i="1" r="AV56"/>
  <c r="AT56"/>
  <c i="4" r="F33"/>
  <c i="1" r="AZ57"/>
  <c i="5" r="F33"/>
  <c i="1" r="AZ58"/>
  <c i="6" r="F33"/>
  <c i="1" r="AZ59"/>
  <c i="6" r="J30"/>
  <c i="1" r="AG59"/>
  <c i="7" r="F33"/>
  <c i="1" r="AZ60"/>
  <c i="8" r="J33"/>
  <c i="1" r="AV61"/>
  <c r="AT61"/>
  <c i="8" r="F33"/>
  <c i="1" r="AZ61"/>
  <c i="2" r="J33"/>
  <c i="1" r="AV55"/>
  <c r="AT55"/>
  <c i="3" r="F33"/>
  <c i="1" r="AZ56"/>
  <c i="4" r="J33"/>
  <c i="1" r="AV57"/>
  <c r="AT57"/>
  <c i="5" r="J33"/>
  <c i="1" r="AV58"/>
  <c r="AT58"/>
  <c i="6" r="J33"/>
  <c i="1" r="AV59"/>
  <c r="AT59"/>
  <c i="7" r="J33"/>
  <c i="1" r="AV60"/>
  <c r="AT60"/>
  <c r="BC54"/>
  <c r="W32"/>
  <c r="BB54"/>
  <c r="AX54"/>
  <c r="BD54"/>
  <c r="W33"/>
  <c i="2" l="1" r="R114"/>
  <c r="BK937"/>
  <c r="J937"/>
  <c r="J76"/>
  <c i="4" r="BK89"/>
  <c r="J89"/>
  <c i="5" r="BK143"/>
  <c r="J143"/>
  <c r="J60"/>
  <c i="3" r="BK88"/>
  <c r="J88"/>
  <c r="J59"/>
  <c i="2" r="BK115"/>
  <c r="BK114"/>
  <c r="J114"/>
  <c r="J59"/>
  <c i="7" r="BK89"/>
  <c r="J89"/>
  <c r="J59"/>
  <c i="1" r="AN59"/>
  <c i="6" r="J59"/>
  <c r="J39"/>
  <c i="8" r="J30"/>
  <c i="1" r="AG61"/>
  <c r="AZ54"/>
  <c r="AV54"/>
  <c r="AK29"/>
  <c r="AU54"/>
  <c r="AW54"/>
  <c r="AK30"/>
  <c i="4" r="J30"/>
  <c i="1" r="AG57"/>
  <c r="W31"/>
  <c r="AY54"/>
  <c i="4" l="1" r="J39"/>
  <c i="8" r="J39"/>
  <c i="2" r="J115"/>
  <c r="J60"/>
  <c i="4" r="J59"/>
  <c i="5" r="BK142"/>
  <c r="J142"/>
  <c r="J59"/>
  <c i="1" r="AN57"/>
  <c r="AN61"/>
  <c i="7" r="J30"/>
  <c i="1" r="AG60"/>
  <c i="2" r="J30"/>
  <c i="1" r="AG55"/>
  <c r="AN55"/>
  <c r="W29"/>
  <c r="AT54"/>
  <c i="3" r="J30"/>
  <c i="1" r="AG56"/>
  <c r="AN56"/>
  <c i="7" l="1" r="J39"/>
  <c i="3" r="J39"/>
  <c i="2" r="J39"/>
  <c i="1" r="AN60"/>
  <c i="5" r="J30"/>
  <c i="1" r="AG58"/>
  <c r="AN58"/>
  <c i="5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<sst xmlns="http://schemas.openxmlformats.org/spreadsheetml/2006/main">
  <si>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</si>
  <si>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</si>
  <si>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</si>
  <si>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</si>
  <si>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</si>
  <si>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{8cfd4dc4-9735-479d-8360-d5795ed00d7a}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</si>
  <si>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</si>
  <si>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</si>
  <si>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</si>
  <si>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</si>
  <si>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</si>
  <si>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</si>
  <si>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</si>
  <si>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</si>
  <si>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</si>
  <si>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</si>
  <si>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</si>
  <si>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Cestmistrovství Telč - modernizace dílen</t>
  </si>
  <si>
    <t>KSO:</t>
  </si>
  <si>
    <t/>
  </si>
  <si>
    <t>CC-CZ:</t>
  </si>
  <si>
    <t>Místo:</t>
  </si>
  <si>
    <t>Telč</t>
  </si>
  <si>
    <t>Datum:</t>
  </si>
  <si>
    <t>18. 5. 2020</t>
  </si>
  <si>
    <t>Zadavatel:</t>
  </si>
  <si>
    <t>IČ:</t>
  </si>
  <si>
    <t>KSÚSV, přísp.org., Kosovská 1122/16, Jihlava 58601</t>
  </si>
  <si>
    <t>DIČ:</t>
  </si>
  <si>
    <t>Uchazeč:</t>
  </si>
  <si>
    <t>Vyplň údaj</t>
  </si>
  <si>
    <t>Projektant:</t>
  </si>
  <si>
    <t>Ing.Josef Slabý, Arnolec 30, Jamné 58827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</si>
  <si>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</si>
  <si>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</si>
  <si>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</si>
  <si>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</si>
  <si>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</si>
  <si>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</si>
  <si>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</si>
  <si>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</si>
  <si>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</si>
  <si>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</si>
  <si>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</si>
  <si>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</si>
  <si>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</si>
  <si>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</si>
  <si>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</si>
  <si>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</si>
  <si>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</si>
  <si>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</si>
  <si>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</si>
  <si>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</si>
  <si>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</si>
  <si>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</si>
  <si>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</si>
  <si>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</si>
  <si>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</si>
  <si>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</si>
  <si>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</si>
  <si>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</si>
  <si>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</si>
  <si>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</si>
  <si>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</si>
  <si>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</si>
  <si>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</si>
  <si>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</si>
  <si>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</si>
  <si>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</si>
  <si>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</si>
  <si>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</si>
  <si>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</si>
  <si>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</si>
  <si>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</si>
  <si>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</si>
  <si>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</si>
  <si>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</si>
  <si>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</si>
  <si>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</si>
  <si>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</si>
  <si>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</si>
  <si>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{8ed58ca7-5fcb-47bb-826c-673208837882}</t>
  </si>
  <si>
    <t>2</t>
  </si>
  <si>
    <t>02</t>
  </si>
  <si>
    <t>Zdravotně technické instalace</t>
  </si>
  <si>
    <t>{82e49f2d-9685-4ee9-9c43-9ed61e976326}</t>
  </si>
  <si>
    <t>03</t>
  </si>
  <si>
    <t>Ústřední vytápění</t>
  </si>
  <si>
    <t>{9376b770-532e-487a-8d33-1e1c40f24844}</t>
  </si>
  <si>
    <t>04</t>
  </si>
  <si>
    <t>Zařízení silnoproudé elektrotechniky</t>
  </si>
  <si>
    <t>{eb93ffeb-3ab6-483c-9eea-73f87cf4b467}</t>
  </si>
  <si>
    <t>05</t>
  </si>
  <si>
    <t>Vzduchotechniká zařízení</t>
  </si>
  <si>
    <t>{8f46a76f-0f83-489a-b097-d7feb1304c7f}</t>
  </si>
  <si>
    <t>06</t>
  </si>
  <si>
    <t>Fotovoltaická elektrárna</t>
  </si>
  <si>
    <t>{7c82fb61-278d-4bd3-83c4-aeb2da6f8a1a}</t>
  </si>
  <si>
    <t>VON</t>
  </si>
  <si>
    <t>Vedlejší a ostatní náklady</t>
  </si>
  <si>
    <t>{d1aedfba-db5a-466b-9355-22d3e169e21b}</t>
  </si>
  <si>
    <t>803 56 12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</si>
  <si>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</si>
  <si>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</si>
  <si>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</si>
  <si>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</si>
  <si>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</si>
  <si>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</si>
  <si>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</si>
  <si>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</si>
  <si>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</si>
  <si>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</si>
  <si>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</si>
  <si>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</si>
  <si>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</si>
  <si>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</si>
  <si>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</si>
  <si>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</si>
  <si>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</si>
  <si>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</si>
  <si>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</si>
  <si>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</si>
  <si>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</si>
  <si>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</si>
  <si>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</si>
  <si>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</si>
  <si>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</si>
  <si>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</si>
  <si>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  712 - 1 - Střecha - S 1</t>
  </si>
  <si>
    <t xml:space="preserve">      712 - 2 - Střecha - S 2</t>
  </si>
  <si>
    <t xml:space="preserve">      712 - 3 - Střecha - S 3</t>
  </si>
  <si>
    <t xml:space="preserve">    721 - Zdravotechnika - vnitřní kanalizace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</si>
  <si>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</si>
  <si>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</si>
  <si>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</si>
  <si>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</si>
  <si>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</si>
  <si>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766 - 1 - Výplně otvorů z plastových profilů</t>
  </si>
  <si>
    <t xml:space="preserve">    767 - Konstrukce zámečnické</t>
  </si>
  <si>
    <t xml:space="preserve">    767 - 1 - Výplně otvorů z hliníkových profilů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</si>
  <si>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</si>
  <si>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</si>
  <si>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</si>
  <si>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</si>
  <si>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</si>
  <si>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</si>
  <si>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</si>
  <si>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</si>
  <si>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</si>
  <si>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</si>
  <si>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</si>
  <si>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</si>
  <si>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</si>
  <si>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</si>
  <si>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</si>
  <si>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</si>
  <si>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</si>
  <si>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</si>
  <si>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</si>
  <si>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</si>
  <si>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</si>
  <si>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</si>
  <si>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</si>
  <si>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Vykopávka v uzavřených prostorech ručně v hornině třídy těžitelnosti I skupiny 1 až 3</t>
  </si>
  <si>
    <t>m3</t>
  </si>
  <si>
    <t>CS ÚRS 2020 01</t>
  </si>
  <si>
    <t>4</t>
  </si>
  <si>
    <t>384651058</t>
  </si>
  <si>
    <t>VV</t>
  </si>
  <si>
    <t>technologie jámy</t>
  </si>
  <si>
    <t>(7,70+2,00+1,50+2,30+2,50+1,90+2,20+4,50+0,45)*0,50*0,50</t>
  </si>
  <si>
    <t>(1,50*3+3,50)*0,50*0,70</t>
  </si>
  <si>
    <t>1,125*1,35*0,50+1,125*1,35*0,60+1,625*1,80*0,95*2</t>
  </si>
  <si>
    <t>Mezisoučet</t>
  </si>
  <si>
    <t>3</t>
  </si>
  <si>
    <t>pracovní prostor pro betonování technologických základů, izolaci apod.</t>
  </si>
  <si>
    <t>5,20*3,00*0,92-4,20*2,00*0,92-0,90*0,50*0,92*2</t>
  </si>
  <si>
    <t>4,15*2,55*0,30-3,15*1,55*0,30-0,90*0,50*0,30*2</t>
  </si>
  <si>
    <t>0,90*2,55*1,05-0,60*1,55*1,05</t>
  </si>
  <si>
    <t>Součet</t>
  </si>
  <si>
    <t>162211311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</si>
  <si>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</si>
  <si>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1063585350</t>
  </si>
  <si>
    <t>"výkopy celkem" 24,960</t>
  </si>
  <si>
    <t>"zásypy celkem" 9,469</t>
  </si>
  <si>
    <t>162211319</t>
  </si>
  <si>
    <t>Vodorovné přemístění výkopku nebo sypaniny stavebním kolečkem s naložením a vyprázdněním kolečka na hromady nebo do dopravního prostředku na vzdálenost do 10 m Příplatek k ceně za každých dalších 10 m</t>
  </si>
  <si>
    <t>176833101</t>
  </si>
  <si>
    <t>34,429*2 'Přepočtené koeficientem množství</t>
  </si>
  <si>
    <t>174151102</t>
  </si>
  <si>
    <t>Zásyp sypaninou z jakékoliv horniny strojně s uložením výkopku ve vrstvách se zhutněním v uzavřených prostorách s urovnáním povrchu zásypu</t>
  </si>
  <si>
    <t>-1045570038</t>
  </si>
  <si>
    <t>zásyp potrubí nad pískový obsyp 0,50 m</t>
  </si>
  <si>
    <t>(1,50*3+3,50)*0,50*0,20</t>
  </si>
  <si>
    <t>5</t>
  </si>
  <si>
    <t>167111101</t>
  </si>
  <si>
    <t>Nakládání, skládání a překládání neulehlého výkopku nebo sypaniny ručně nakládání, z hornin třídy těžitelnosti I, skupiny 1 až 3</t>
  </si>
  <si>
    <t>1018394249</t>
  </si>
  <si>
    <t>9,469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</si>
  <si>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</si>
  <si>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</si>
  <si>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</si>
  <si>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-602875849</t>
  </si>
  <si>
    <t>"zásypy celkem" -9,469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</si>
  <si>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</si>
  <si>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</si>
  <si>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</si>
  <si>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</si>
  <si>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2116667900</t>
  </si>
  <si>
    <t>15,491</t>
  </si>
  <si>
    <t>8</t>
  </si>
  <si>
    <t>171251201</t>
  </si>
  <si>
    <t>Uložení sypaniny na skládky nebo meziskládky bez hutnění s upravením uložené sypaniny do předepsaného tvaru</t>
  </si>
  <si>
    <t>-1231445831</t>
  </si>
  <si>
    <t>15,491*1,600</t>
  </si>
  <si>
    <t>Zakládání</t>
  </si>
  <si>
    <t>9</t>
  </si>
  <si>
    <t>278382544</t>
  </si>
  <si>
    <t>Základy pod stroje nebo technologická zařízení z betonu s bedněním, odbedněním, bez úpravy povrchu z betonu železového objemu souvislé základové konstrukce do 5 m3 tř. C 20/25, složitosti IV</t>
  </si>
  <si>
    <t>491069575</t>
  </si>
  <si>
    <t>ŽB konstrukce - pod technologii testerů</t>
  </si>
  <si>
    <t>"tester brzdových válců" (4,20*2,00-0,90*1,20)*0,20+(4,20+1,60)*2*0,20*0,92</t>
  </si>
  <si>
    <t xml:space="preserve">                                                 -1,20*0,20*0,92*2</t>
  </si>
  <si>
    <t>"tester vůlí" 0,65*1,35*0,20*2+(0,45*2+1,35)*0,20*0,75</t>
  </si>
  <si>
    <t xml:space="preserve">                         2,85*1,35*0,20+(2,85+0,95)*2*(0,36+0,10)++1,35*0,05*0,20*2</t>
  </si>
  <si>
    <t xml:space="preserve">                       -(0,90*0,75*0,20+0,90*0,20*(0,36+0,10)*2)</t>
  </si>
  <si>
    <t>10</t>
  </si>
  <si>
    <t>275361821</t>
  </si>
  <si>
    <t>Výztuž základů pod technologii z betonářské oceli 10 505 (R)</t>
  </si>
  <si>
    <t>382578247</t>
  </si>
  <si>
    <t>7,837*0,120</t>
  </si>
  <si>
    <t>Svislé a kompletní konstrukce</t>
  </si>
  <si>
    <t>11</t>
  </si>
  <si>
    <t>310237241</t>
  </si>
  <si>
    <t>Zazdívka otvorů ve zdivu nadzákladovém cihlami pálenými plochy přes 0,09 m2 do 0,25 m2, ve zdi tl. do 300 mm</t>
  </si>
  <si>
    <t>kus</t>
  </si>
  <si>
    <t>-417387255</t>
  </si>
  <si>
    <t>"stávající niky 650×250×300" 8</t>
  </si>
  <si>
    <t>12</t>
  </si>
  <si>
    <t>310278842</t>
  </si>
  <si>
    <t>Zazdívka otvorů ve zdivu nadzákladovém nepálenými tvárnicemi plochy přes 0,25 m2 do 1 m2 , ve zdi tl. do 300 mm</t>
  </si>
  <si>
    <t>663604130</t>
  </si>
  <si>
    <t>nadezdívka parapetů</t>
  </si>
  <si>
    <t>0,70*0,30*0,375*2</t>
  </si>
  <si>
    <t>13</t>
  </si>
  <si>
    <t>317142420</t>
  </si>
  <si>
    <t>Překlady nenosné z pórobetonu osazené do tenkého maltového lože, výšky do 250 mm, šířky překladu 100 mm, délky překladu do 1000 mm</t>
  </si>
  <si>
    <t>848372111</t>
  </si>
  <si>
    <t>14</t>
  </si>
  <si>
    <t>317944321</t>
  </si>
  <si>
    <t>Válcované nosníky dodatečně osazované do připravených otvorů bez zazdění hlav do č. 12</t>
  </si>
  <si>
    <t>-275854788</t>
  </si>
  <si>
    <t>"L 50×50×5" 1,00*4*3,77*0,001*1,10</t>
  </si>
  <si>
    <t>"I 100" 0,85*3*2*8,34*0,001*1,10</t>
  </si>
  <si>
    <t>"I 120" 1,50*3*2*11,10*0,001*1,10</t>
  </si>
  <si>
    <t>317234410</t>
  </si>
  <si>
    <t>Vyzdívka mezi nosníky a uklínování cihlami pálenými na maltu cementovou</t>
  </si>
  <si>
    <t>-1549846120</t>
  </si>
  <si>
    <t>"I 100" 1,00*0,375*(0,10+0,15)*2</t>
  </si>
  <si>
    <t>"I 120" 1,60*0,375*(0,12+0,15)*2</t>
  </si>
  <si>
    <t>16</t>
  </si>
  <si>
    <t>342272225</t>
  </si>
  <si>
    <t>Příčky z pórobetonových tvárnic hladkých na tenké maltové lože objemová hmotnost do 500 kg/m3, tloušťka příčky 100 mm</t>
  </si>
  <si>
    <t>m2</t>
  </si>
  <si>
    <t>1503190034</t>
  </si>
  <si>
    <t>2.N.P.</t>
  </si>
  <si>
    <t>(1,85+1,15+1,30+1,00)*3,00+2,50*2,10-(0,70+0,80)*1,97</t>
  </si>
  <si>
    <t>17</t>
  </si>
  <si>
    <t>342291121</t>
  </si>
  <si>
    <t>Ukotvení příček plochými kotvami, do konstrukce cihelné</t>
  </si>
  <si>
    <t>m</t>
  </si>
  <si>
    <t>-339432633</t>
  </si>
  <si>
    <t>3,00*6+2,10*2</t>
  </si>
  <si>
    <t>18</t>
  </si>
  <si>
    <t>346244381</t>
  </si>
  <si>
    <t>Plentování ocelových válcovaných nosníků jednostranné cihlami na maltu, výška stojiny do 200 mm</t>
  </si>
  <si>
    <t>2005790332</t>
  </si>
  <si>
    <t>0,10*0,85*2*2+0,12*1,50*2*2</t>
  </si>
  <si>
    <t>19</t>
  </si>
  <si>
    <t>625141001</t>
  </si>
  <si>
    <t>Podkladní vrstva vnějších omítaných betonových konstrukcí prováděná z desek vkládaných do bednění současně s betonováním dřevovláknitých s vrstvou EPS, celkové tl. 50 mm</t>
  </si>
  <si>
    <t>-1002985572</t>
  </si>
  <si>
    <t>ocelové překlady</t>
  </si>
  <si>
    <t>0,10*0,85*2+0,12*1,50*2</t>
  </si>
  <si>
    <t>20</t>
  </si>
  <si>
    <t>346244811</t>
  </si>
  <si>
    <t>Přizdívky izolační a ochranné z cihel pálených na maltu MC-10 včetně vytvoření požlábku v ohybu izolace vodorovné na svislou, se zatřenou cementovou omítkou z malty min. MC 10 tl. 20 mm pod izolaci z cihel plných dl. 290 mm, P 10 až P 20 tl. 65 mm</t>
  </si>
  <si>
    <t>-1531832050</t>
  </si>
  <si>
    <t>(4,40+2,00)*2*1,05-0,90*1,05*2</t>
  </si>
  <si>
    <t>(0,60*2+1,35)*1,10+(3,05+1,50)*2*0,30-0,90*0,30*2</t>
  </si>
  <si>
    <t>389381001</t>
  </si>
  <si>
    <t>Dobetonování prefabrikovaných konstrukcí</t>
  </si>
  <si>
    <t>-765936849</t>
  </si>
  <si>
    <t>vybetonování spechových vaniček</t>
  </si>
  <si>
    <t>0,500</t>
  </si>
  <si>
    <t>Vodorovné konstrukce</t>
  </si>
  <si>
    <t>22</t>
  </si>
  <si>
    <t>413232211</t>
  </si>
  <si>
    <t>Zazdívka zhlaví stropních trámů nebo válcovaných nosníků pálenými cihlami válcovaných nosníků, výšky do 150 mm</t>
  </si>
  <si>
    <t>-82714098</t>
  </si>
  <si>
    <t>ocelové překlady L 50×50×+I 100+I 120</t>
  </si>
  <si>
    <t>8+12+12</t>
  </si>
  <si>
    <t>23</t>
  </si>
  <si>
    <t>451572111</t>
  </si>
  <si>
    <t>Lože pod potrubí, stoky a drobné objekty v otevřeném výkopu z kameniva drobného těženého 0 až 4 mm</t>
  </si>
  <si>
    <t>-1266953678</t>
  </si>
  <si>
    <t>(1,50*3+3,50)*0,50*0,50</t>
  </si>
  <si>
    <t>Úpravy povrchů, podlahy a osazování výplní</t>
  </si>
  <si>
    <t>61</t>
  </si>
  <si>
    <t>Úprava povrchů vnitřních</t>
  </si>
  <si>
    <t>24</t>
  </si>
  <si>
    <t>611315413</t>
  </si>
  <si>
    <t>Oprava vápenné omítky vnitřních ploch hladké, tloušťky do 20 mm stropů, v rozsahu opravované plochy přes 30 do 50%</t>
  </si>
  <si>
    <t>-676360011</t>
  </si>
  <si>
    <t>1.N.P.</t>
  </si>
  <si>
    <t>"101" 1,325*2,40</t>
  </si>
  <si>
    <t>"106" 4,45*9,80</t>
  </si>
  <si>
    <t>"107" 4,45*5,00</t>
  </si>
  <si>
    <t>"schodiště" 1,475*1,20+1,25*1,20+3,10*(1,20+0,30)+4,40*(1,20+0,30)</t>
  </si>
  <si>
    <t>"201" 5,025*2,40</t>
  </si>
  <si>
    <t>"202" 4,45*5,00</t>
  </si>
  <si>
    <t>"203" 1,15*5,45</t>
  </si>
  <si>
    <t>"204" 3,20*3,20</t>
  </si>
  <si>
    <t>"205" 1,90*1,85+1,30*0,85</t>
  </si>
  <si>
    <t>"207" 2,20*1,85</t>
  </si>
  <si>
    <t>"208" 4,45*2,60</t>
  </si>
  <si>
    <t>"209" 0,90*1,85</t>
  </si>
  <si>
    <t>"210" 1,15*1,85</t>
  </si>
  <si>
    <t>25</t>
  </si>
  <si>
    <t>611142001</t>
  </si>
  <si>
    <t>Potažení vnitřních ploch pletivem v ploše nebo pruzích, na plném podkladu sklovláknitým vtlačením do tmelu stropů</t>
  </si>
  <si>
    <t>754934393</t>
  </si>
  <si>
    <t>26</t>
  </si>
  <si>
    <t>611311131</t>
  </si>
  <si>
    <t>Potažení vnitřních ploch štukem tloušťky do 3 mm vodorovných konstrukcí stropů rovných</t>
  </si>
  <si>
    <t>2122687815</t>
  </si>
  <si>
    <t>27</t>
  </si>
  <si>
    <t>612315413</t>
  </si>
  <si>
    <t>Oprava vápenné omítky vnitřních ploch hladké, tloušťky do 20 mm stěn, v rozsahu opravované plochy přes 30 do 50%</t>
  </si>
  <si>
    <t>-93762577</t>
  </si>
  <si>
    <t>"101,102,103" (5,025+2,40)*2*7,00+1,20*4,10+1,05*3,80+2,225*4,10*1/2+2,125*3,80*1/2</t>
  </si>
  <si>
    <t>-(2,40*2,15+2,40*1,80)+0,125*(2,40+2,15*2+2,40+1,80*2)</t>
  </si>
  <si>
    <t>-1,15*2,10+0,30*(1,15+2,10*2)</t>
  </si>
  <si>
    <t>-(0,60*2+0,80)*1,97-0,85*1,97+0,10*(1,05+2,10*2)</t>
  </si>
  <si>
    <t>"104" (22,45+17,80)*2*7,50+17,80*1,50*1/2*2</t>
  </si>
  <si>
    <t>-2,10*1,60*6+0,15*(2,10+1,60*2)*6</t>
  </si>
  <si>
    <t>-0,85*1,97*2+0,10*(1,05+2,10*2)*2</t>
  </si>
  <si>
    <t>-(2,40*2,40+1,45*2,40)</t>
  </si>
  <si>
    <t>-1,50*1,50+0,125*1,50*3</t>
  </si>
  <si>
    <t>-17,50*1,80*2+0,20*(17,50+1,80*2)*2</t>
  </si>
  <si>
    <t>-2,70*1,60+0,15*(2,70+1,60*2)</t>
  </si>
  <si>
    <t>-0,80*1,97*2+0,125*(1,00+2,10*2)*2</t>
  </si>
  <si>
    <t>-4,00*4,00*6+0,30*4,00*3*6</t>
  </si>
  <si>
    <t>-4,20*1,60*2+0,15*(4,20+1,60*2)*2</t>
  </si>
  <si>
    <t>"106,107" (4,45*2+9,80+5,00)*2*3,80</t>
  </si>
  <si>
    <t>-(2,10*1,60*3+1,50*1,60)+0,15*((2,10+1,60*2)*3+1,50+1,60*2)</t>
  </si>
  <si>
    <t>-(1,45*2,40+2,40*2,40)</t>
  </si>
  <si>
    <t>"108,109" (2,10*2,60+2,10*3,30+4,25*(2,60+3,30)*1/2*2)*2</t>
  </si>
  <si>
    <t>-(0,85*1,97+0,90*1,97*2)+0,20*(1,05+2,10*2+(1,00+2,10*2)*2)</t>
  </si>
  <si>
    <t>"202" (4,45+5,00)*2*2,90</t>
  </si>
  <si>
    <t>"203" (1,15+5,15*2)*2,90-1,15*2,10</t>
  </si>
  <si>
    <t>"204" 3,20*4*2,90</t>
  </si>
  <si>
    <t>"205" (1,90+1,85+3,20+0,85)*2,90</t>
  </si>
  <si>
    <t>"206" (1,20+0,90)*2,90</t>
  </si>
  <si>
    <t>"207" (2,20*2+1,85)*2,90</t>
  </si>
  <si>
    <t>"208" ((4,45+2,60)*2-2,50)*2,90</t>
  </si>
  <si>
    <t>"209,210" (0,90*2+1,15+1,85*3)*2,90</t>
  </si>
  <si>
    <t>-(2,10*1,50+1,50*1,50*2+0,60*1,20*2)+0,15*(2,10+1,50*2+1,50*3*2+(0,60+1,20*2)*2)</t>
  </si>
  <si>
    <t>-(0,70*4+0,80*5)*1,97+0,20*(1,05+2,10*2)</t>
  </si>
  <si>
    <t>odpočet obkladů na stávajících konstrukcích</t>
  </si>
  <si>
    <t>-(3,20+0,70*2)*0,80</t>
  </si>
  <si>
    <t>-(1,90+1,85+3,20+0,85)*2,00+(0,70+0,80)*2,00</t>
  </si>
  <si>
    <t>-(2,20*2+1,85)*2,00-0,70*2,00</t>
  </si>
  <si>
    <t>-(0,90*2+1,15+1,85*3)*2,00+0,70*2,00*2</t>
  </si>
  <si>
    <t>28</t>
  </si>
  <si>
    <t>612142001</t>
  </si>
  <si>
    <t>Potažení vnitřních ploch pletivem v ploše nebo pruzích, na plném podkladu sklovláknitým vtlačením do tmelu stěn</t>
  </si>
  <si>
    <t>266696644</t>
  </si>
  <si>
    <t>29</t>
  </si>
  <si>
    <t>612311131</t>
  </si>
  <si>
    <t>Potažení vnitřních ploch štukem tloušťky do 3 mm svislých konstrukcí stěn</t>
  </si>
  <si>
    <t>-1960236413</t>
  </si>
  <si>
    <t>30</t>
  </si>
  <si>
    <t>612321121</t>
  </si>
  <si>
    <t>Omítka vápenocementová vnitřních ploch nanášená ručně jednovrstvá, tloušťky do 10 mm hladká svislých konstrukcí stěn</t>
  </si>
  <si>
    <t>-1161651944</t>
  </si>
  <si>
    <t>podkladní omítka pod obklady</t>
  </si>
  <si>
    <t>"jáma" (12,20+0,90)*2*1,45-0,80*0,30*8</t>
  </si>
  <si>
    <t>"niky" (0,80*0,30+0,30*(0,80+0,30)*2)*8</t>
  </si>
  <si>
    <t>"204" (3,20+0,70*2)*0,80</t>
  </si>
  <si>
    <t>"205" (3,20+1,85)*2*2,00-(0,70+0,80)*2,00</t>
  </si>
  <si>
    <t>"206" (1,20+0,90)*2*2,00-0,70*2,00</t>
  </si>
  <si>
    <t>"207" (2,20+1,85)*2*2,00-(0,70+0,80)*2,00</t>
  </si>
  <si>
    <t>"208" 1,30*1,50</t>
  </si>
  <si>
    <t>"209" (0,90+1,85)*2*2,00-0,70*2,00</t>
  </si>
  <si>
    <t>"210" (1,15+1,85)*2*2,00-0,70*2,00</t>
  </si>
  <si>
    <t>31</t>
  </si>
  <si>
    <t>612321141</t>
  </si>
  <si>
    <t>Omítka vápenocementová vnitřních ploch nanášená ručně dvouvrstvá, tloušťky jádrové omítky do 10 mm a tloušťky štuku do 3 mm štuková svislých konstrukcí stěn</t>
  </si>
  <si>
    <t>-694109335</t>
  </si>
  <si>
    <t>omítky na nových konstrukcích</t>
  </si>
  <si>
    <t>(1,85+1,15+1,30+1,00)*3,00*2+2,50*2,10*2</t>
  </si>
  <si>
    <t>-(0,70+0,80)*1,97*2</t>
  </si>
  <si>
    <t>odpočet obkladů na nových konstrukcích</t>
  </si>
  <si>
    <t>-(1,30+1,20+1,00+0,90+1,85*2+1,15+2,50)*2,00+(0,70+0,80)*2,00</t>
  </si>
  <si>
    <t>62</t>
  </si>
  <si>
    <t>Úprava povrchů vnějších</t>
  </si>
  <si>
    <t>32</t>
  </si>
  <si>
    <t>621211001</t>
  </si>
  <si>
    <t>Montáž kontaktního zateplení lepením a mechanickým kotvením z polystyrenových desek nebo z kombinovaných desek na vnější podhledy, tloušťky desek do 40 mm</t>
  </si>
  <si>
    <t>1085046780</t>
  </si>
  <si>
    <t>"římsa" 0,45*28,25*2</t>
  </si>
  <si>
    <t>33</t>
  </si>
  <si>
    <t>M</t>
  </si>
  <si>
    <t>28375931</t>
  </si>
  <si>
    <t>deska EPS 70 fasádní λ=0,039 tl 30mm</t>
  </si>
  <si>
    <t>-969004804</t>
  </si>
  <si>
    <t>25,425*1,05 'Přepočtené koeficientem množství</t>
  </si>
  <si>
    <t>34</t>
  </si>
  <si>
    <t>621211011</t>
  </si>
  <si>
    <t>Montáž kontaktního zateplení lepením a mechanickým kotvením z polystyrenových desek nebo z kombinovaných desek na vnější podhledy, tloušťky desek přes 40 do 80 mm</t>
  </si>
  <si>
    <t>1653096559</t>
  </si>
  <si>
    <t>"ukončení dřevěného profilu" 0,25*28,25*2</t>
  </si>
  <si>
    <t>35</t>
  </si>
  <si>
    <t>28375933</t>
  </si>
  <si>
    <t>deska EPS 70 fasádní λ=0,039 tl 50mm</t>
  </si>
  <si>
    <t>1558506707</t>
  </si>
  <si>
    <t>14,125*1,05 'Přepočtené koeficientem množství</t>
  </si>
  <si>
    <t>36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</si>
  <si>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</si>
  <si>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</si>
  <si>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1749315246</t>
  </si>
  <si>
    <t>(2,10+1,60*2)*9+1,50+1,60*2+2,10+1,50*2+2,40+1,80*2+1,50*3*2+(0,60+1,20*2)*2</t>
  </si>
  <si>
    <t>2,40+1,50*2+(4,20+1,60*2)*2+2,70+1,60*2+(1,00+1,50*2)*2+(17,50+1,80*2)*2</t>
  </si>
  <si>
    <t>37</t>
  </si>
  <si>
    <t>114978228</t>
  </si>
  <si>
    <t>30,96*1,1 'Přepočtené koeficientem množství</t>
  </si>
  <si>
    <t>38</t>
  </si>
  <si>
    <t>622211021</t>
  </si>
  <si>
    <t>Montáž kontaktního zateplení lepením a mechanickým kotvením z polystyrenových desek nebo z kombinovaných desek na vnější stěny, tloušťky desek přes 80 do 120 mm</t>
  </si>
  <si>
    <t>-1747800146</t>
  </si>
  <si>
    <t>zateplení pilířů mezi vraty 400×400 cm</t>
  </si>
  <si>
    <t>0,50*4,00*2*2</t>
  </si>
  <si>
    <t>39</t>
  </si>
  <si>
    <t>28375938</t>
  </si>
  <si>
    <t>deska EPS 70 fasádní λ=0,039 tl 100mm</t>
  </si>
  <si>
    <t>1440404846</t>
  </si>
  <si>
    <t>8*1,05 'Přepočtené koeficientem množství</t>
  </si>
  <si>
    <t>40</t>
  </si>
  <si>
    <t>622221131</t>
  </si>
  <si>
    <t>Montáž kontaktního zateplení lepením a mechanickým kotvením z desek z minerální vlny s kolmou orientací vláken na vnější stěny, tloušťky desek přes 120 do 160 mm</t>
  </si>
  <si>
    <t>886647457</t>
  </si>
  <si>
    <t>zateplení soklu - minerální vata tl.140 mm</t>
  </si>
  <si>
    <t>(28,25+18,70+0,60)*2*0,90</t>
  </si>
  <si>
    <t>-(4,95+1,00*2+13,00*2+2,40)*0,90</t>
  </si>
  <si>
    <t>41</t>
  </si>
  <si>
    <t>63151532</t>
  </si>
  <si>
    <t>deska tepelně izolační minerální kontaktních fasád kolmé vlákno λ=0,041 tl 140mm</t>
  </si>
  <si>
    <t>1803768636</t>
  </si>
  <si>
    <t>53,775*1,05 'Přepočtené koeficientem množství</t>
  </si>
  <si>
    <t>42</t>
  </si>
  <si>
    <t>622211031</t>
  </si>
  <si>
    <t>Montáž kontaktního zateplení lepením a mechanickým kotvením z polystyrenových desek nebo z kombinovaných desek na vnější stěny, tloušťky desek přes 120 do 160 mm</t>
  </si>
  <si>
    <t>1452429198</t>
  </si>
  <si>
    <t>EPS70F tl.140 mm - od kóty +0,900</t>
  </si>
  <si>
    <t>(28,25+18,70)*2*(8,30-0,90)+18,70*1,75*1/2*2+0,60*5,80*2-4,95*2,75</t>
  </si>
  <si>
    <t>-(2,04*1,56*9+1,44*1,56+2,04*1,46+2,34*1,76+1,44*1,46*2+0,54*1,16*2)</t>
  </si>
  <si>
    <t>-(2,34*1,46+4,14*1,56*2+2,64*1,56+0,96*1,46*2+13,00*3,70*2+17,44*1,76*2)</t>
  </si>
  <si>
    <t>43</t>
  </si>
  <si>
    <t>28375951</t>
  </si>
  <si>
    <t>deska EPS 70 fasádní λ=0,039 tl 140mm</t>
  </si>
  <si>
    <t>1821913526</t>
  </si>
  <si>
    <t>496,647*1,05 'Přepočtené koeficientem množství</t>
  </si>
  <si>
    <t>44</t>
  </si>
  <si>
    <t>622222001</t>
  </si>
  <si>
    <t>Montáž kontaktního zateplení vnějšího ostění, nadpraží nebo parapetu lepením z desek z minerální vlny s podélnou nebo kolmou orientací vláken hloubky špalet do 200 mm, tloušťky desek do 40 mm</t>
  </si>
  <si>
    <t>-180534049</t>
  </si>
  <si>
    <t>0,90*6</t>
  </si>
  <si>
    <t>45</t>
  </si>
  <si>
    <t>63151506</t>
  </si>
  <si>
    <t>deska tepelně izolační minerální kontaktních fasád kolmé vlákno λ=0,041 tl 30mm</t>
  </si>
  <si>
    <t>-397000147</t>
  </si>
  <si>
    <t>1,08*1,1 'Přepočtené koeficientem množství</t>
  </si>
  <si>
    <t>46</t>
  </si>
  <si>
    <t>622212051</t>
  </si>
  <si>
    <t>Montáž kontaktního zateplení vnějšího ostění, nadpraží nebo parapetu lepením z polystyrenových desek nebo z kombinovaných desek hloubky špalet přes 200 do 400 mm, tloušťky desek do 40 mm</t>
  </si>
  <si>
    <t>559123663</t>
  </si>
  <si>
    <t>parapety</t>
  </si>
  <si>
    <t>2,15*9+2,75+4,25*2+1,55*2+0,65*2+2,45+17,55*2</t>
  </si>
  <si>
    <t>47</t>
  </si>
  <si>
    <t>28376416</t>
  </si>
  <si>
    <t>deska z polystyrénu XPS, hrana polodrážková a hladký povrch 300kPa tl 40mm</t>
  </si>
  <si>
    <t>-748434515</t>
  </si>
  <si>
    <t>21,765*1,1 'Přepočtené koeficientem množství</t>
  </si>
  <si>
    <t>48</t>
  </si>
  <si>
    <t>629991011</t>
  </si>
  <si>
    <t>Zakrytí vnějších ploch před znečištěním včetně pozdějšího odkrytí výplní otvorů a svislých ploch fólií přilepenou lepící páskou</t>
  </si>
  <si>
    <t>-1465247413</t>
  </si>
  <si>
    <t>výplně otvorů - fasáda</t>
  </si>
  <si>
    <t>2,10*1,60*9+1,50*1,60+2,10*1,50+2,40*2,15+1,50*1,50*2+0,60*1,20*2</t>
  </si>
  <si>
    <t>2,40*1,50+4,20*1,60*2+2,70*1,60+1,00*2,10*2+13,00*3,70*2+17,50*1,80*2</t>
  </si>
  <si>
    <t>1,00*2,00*2</t>
  </si>
  <si>
    <t>vnější parapety</t>
  </si>
  <si>
    <t>(2,15*9+2,75+4,25*2+1,55*2+0,65*2+2,45)*0,40+17,55*2*0,30</t>
  </si>
  <si>
    <t>49</t>
  </si>
  <si>
    <t>621531021</t>
  </si>
  <si>
    <t>Omítka tenkovrstvá silikonová vnějších ploch probarvená, včetně penetrace podkladu zrnitá, tloušťky 2,0 mm podhledů</t>
  </si>
  <si>
    <t>-1558751477</t>
  </si>
  <si>
    <t>50</t>
  </si>
  <si>
    <t>629995101</t>
  </si>
  <si>
    <t>Očištění vnějších ploch tlakovou vodou omytím</t>
  </si>
  <si>
    <t>-1527879565</t>
  </si>
  <si>
    <t>stávající fasáda</t>
  </si>
  <si>
    <t>(27,95+18,40)*2*8,25+18,70*1,75*1/2*2+0,60*6,50*2-4,95*3,40</t>
  </si>
  <si>
    <t>-(2,10*1,60*9+1,50*1,60+2,10*1,50+2,40*2,15+1,50*1,50*2+0,60*1,20*2)</t>
  </si>
  <si>
    <t>-(2,40*1,50+4,20*1,60*2+2,70*1,60+1,00*2,10*2+13,00*3,70*2+17,50*1,80*2)</t>
  </si>
  <si>
    <t>0,15*((2,10+1,60*2)*9+1,50+1,60*2+2,10+1,50*2+2,40+1,80*2+1,50*3*2+(0,60+1,20*2)*2)</t>
  </si>
  <si>
    <t>0,15*(2,40+1,50*2+(4,20+1,60*2)*2+2,70+1,60*2+(1,00+2,10*2)*2)</t>
  </si>
  <si>
    <t>4,40*(2,70+3,40)*1/2*2+4,95*2,70</t>
  </si>
  <si>
    <t>-0,90*1,97*2</t>
  </si>
  <si>
    <t>51</t>
  </si>
  <si>
    <t>622325113</t>
  </si>
  <si>
    <t>Oprava vápenné omítky vnějších ploch stupně členitosti 1 hladké stěn, v rozsahu opravované plochy přes 30 do 50%</t>
  </si>
  <si>
    <t>982897212</t>
  </si>
  <si>
    <t>52</t>
  </si>
  <si>
    <t>622142001</t>
  </si>
  <si>
    <t>Potažení vnějších ploch pletivem v ploše nebo pruzích, na plném podkladu sklovláknitým vtlačením do tmelu stěn</t>
  </si>
  <si>
    <t>774540280</t>
  </si>
  <si>
    <t>nezateplovaná část</t>
  </si>
  <si>
    <t>53</t>
  </si>
  <si>
    <t>622531021</t>
  </si>
  <si>
    <t>Omítka tenkovrstvá silikonová vnějších ploch probarvená, včetně penetrace podkladu zrnitá, tloušťky 2,0 mm stěn</t>
  </si>
  <si>
    <t>-991086071</t>
  </si>
  <si>
    <t>na zateplení</t>
  </si>
  <si>
    <t>(28,25+18,70)*2*8,30+18,70*1,75*1/2*2+0,60*5,80*2-4,95*3,40+0,50*4,00*2*2</t>
  </si>
  <si>
    <t>-(2,04*1,56*9+1,44*1,56+2,04*1,46+2,34*2,10+1,44*1,46*2+0,54*1,16*2)</t>
  </si>
  <si>
    <t>-(2,34*1,46+4,14*1,56*2+2,64*1,56+0,96*2,06*2+13,00*3,70*2+17,44*1,76*2)</t>
  </si>
  <si>
    <t>0,275*((2,04+1,56*2)*9+1,44+1,56*2+2,04+1,46*2+2,34+1,76*2+(1,44+1,46*2)*2+(0,54+1,16*2)*2)</t>
  </si>
  <si>
    <t>0,275*(2,34+1,46*2+(4,14+1,56*2)*2+2,64+1,56*2+(0,96+2,06*2)*2)</t>
  </si>
  <si>
    <t>0,15*4,00*2+0,15*(17,44+1,76*2)*2</t>
  </si>
  <si>
    <t>na omítce</t>
  </si>
  <si>
    <t>54</t>
  </si>
  <si>
    <t>629999011</t>
  </si>
  <si>
    <t>Příplatky k cenám úprav vnějších povrchů za zvýšenou pracnost při provádění styku dvou struktur na fasádě</t>
  </si>
  <si>
    <t>-1834422711</t>
  </si>
  <si>
    <t>soklová omítka / fasáda</t>
  </si>
  <si>
    <t>(28,25+18,70+0,60)*2-(4,95+1,00*2+13,00*2+2,40)</t>
  </si>
  <si>
    <t>55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</si>
  <si>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</si>
  <si>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</si>
  <si>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-1600874221</t>
  </si>
  <si>
    <t>vnější APU lišty</t>
  </si>
  <si>
    <t>(2,04+1,56*2)*9+1,44+1,56*2+2,04+1,46*2+2,34+1,76*2+(1,44+1,46*2)*2+(0,54+1,16*2)*2</t>
  </si>
  <si>
    <t>2,34+1,46*2+(4,14+1,56*2)*2+2,64+1,56*2+(0,96+2,06*2)*2</t>
  </si>
  <si>
    <t>4,00*2+(17,44+1,76*2)*2</t>
  </si>
  <si>
    <t>vnitřní APU lišty</t>
  </si>
  <si>
    <t>2,34+1,46*2+(4,14+1,56*2)*2+2,64+1,56*2</t>
  </si>
  <si>
    <t>56</t>
  </si>
  <si>
    <t>28342205</t>
  </si>
  <si>
    <t>profil začišťovací PVC 6mm s výztužnou tkaninou pro ostění ETICS</t>
  </si>
  <si>
    <t>-1069287213</t>
  </si>
  <si>
    <t>263,68*1,05 'Přepočtené koeficientem množství</t>
  </si>
  <si>
    <t>57</t>
  </si>
  <si>
    <t>622252001</t>
  </si>
  <si>
    <t>Montáž profilů kontaktního zateplení zakládacích soklových připevněných hmoždinkami</t>
  </si>
  <si>
    <t>2088492267</t>
  </si>
  <si>
    <t>(28,25+18,70+0,60)*2-(4,95+1,00*2+2,40+13,00*2)</t>
  </si>
  <si>
    <t>58</t>
  </si>
  <si>
    <t>59051651</t>
  </si>
  <si>
    <t>profil zakládací Al tl 0,7mm pro ETICS pro izolant tl 140mm</t>
  </si>
  <si>
    <t>-2110100196</t>
  </si>
  <si>
    <t>30,2853172007848*1,05 'Přepočtené koeficientem množství</t>
  </si>
  <si>
    <t>59</t>
  </si>
  <si>
    <t>622252002</t>
  </si>
  <si>
    <t>Montáž profilů kontaktního zateplení ostatních stěnových, dilatačních apod. lepených do tmelu</t>
  </si>
  <si>
    <t>-255330661</t>
  </si>
  <si>
    <t>"nadpraží + okapní hrany" 28,25*2+2,04*9+1,44+2,04+2,34+1,44*2+0,54*2+2,34+4,14*2+2,64+0,96*2+17,46*2</t>
  </si>
  <si>
    <t>"ostění" 1,56*20+1,46*6+1,76*2+1,16*4+2,15*2+1,56*6+2,06*4+4,00*4+1,76*4</t>
  </si>
  <si>
    <t>"rohy budovy" 8,30*4+6,50*2+4,00*2*6</t>
  </si>
  <si>
    <t>"parapety" 2,04*9+1,44+2,04+2,34+1,44*2+0,54*2+4,14*2+2,64+17,46*2</t>
  </si>
  <si>
    <t>60</t>
  </si>
  <si>
    <t>59051510</t>
  </si>
  <si>
    <t>profil začišťovací s okapnicí PVC s výztužnou tkaninou pro nadpraží ETICS</t>
  </si>
  <si>
    <t>49686433</t>
  </si>
  <si>
    <t>134,74*1,05 'Přepočtené koeficientem množství</t>
  </si>
  <si>
    <t>59051486</t>
  </si>
  <si>
    <t>profil rohový PVC 15x15mm s výztužnou tkaninou š 100mm pro ETICS</t>
  </si>
  <si>
    <t>-623485978</t>
  </si>
  <si>
    <t>93,06*1,05 'Přepočtené koeficientem množství</t>
  </si>
  <si>
    <t>59051480</t>
  </si>
  <si>
    <t>profil rohový Al 15x15mm s výztužnou tkaninou š 100mm pro ETICS</t>
  </si>
  <si>
    <t>2105963492</t>
  </si>
  <si>
    <t>94,2*1,05 'Přepočtené koeficientem množství</t>
  </si>
  <si>
    <t>63</t>
  </si>
  <si>
    <t>59051512</t>
  </si>
  <si>
    <t>profil začišťovací s okapnicí PVC s výztužnou tkaninou pro parapet ETICS</t>
  </si>
  <si>
    <t>-124575342</t>
  </si>
  <si>
    <t>73,98*1,05 'Přepočtené koeficientem množství</t>
  </si>
  <si>
    <t>Podlahy a podlahové konstrukce</t>
  </si>
  <si>
    <t>64</t>
  </si>
  <si>
    <t>631311136</t>
  </si>
  <si>
    <t>Mazanina z betonu prostého bez zvýšených nároků na prostředí tl. přes 120 do 240 mm tř. C 25/30</t>
  </si>
  <si>
    <t>1161146669</t>
  </si>
  <si>
    <t>"104" (22,45*17,80+4,00*0,30*6-12,325*0,90)*0,15</t>
  </si>
  <si>
    <t>"106" (4,45*9,80+2,40*0,30)*0,15</t>
  </si>
  <si>
    <t>"107" (4,45*5,00+1,45*0,30)*0,15</t>
  </si>
  <si>
    <t>65</t>
  </si>
  <si>
    <t>631319203</t>
  </si>
  <si>
    <t>Příplatek k cenám betonových mazanin za vyztužení ocelovými vlákny (drátkobeton) objemové vyztužení 25 kg/m3</t>
  </si>
  <si>
    <t>497087805</t>
  </si>
  <si>
    <t>66</t>
  </si>
  <si>
    <t>631319175</t>
  </si>
  <si>
    <t>Příplatek k cenám mazanin za stržení povrchu spodní vrstvy mazaniny latí před vložením výztuže nebo pletiva pro tl. obou vrstev mazaniny přes 120 do 240 mm</t>
  </si>
  <si>
    <t>-853150329</t>
  </si>
  <si>
    <t>67</t>
  </si>
  <si>
    <t>631362021</t>
  </si>
  <si>
    <t>Výztuž mazanin ze svařovaných sítí z drátů typu KARI</t>
  </si>
  <si>
    <t>-366710850</t>
  </si>
  <si>
    <t>"Kari síť 100×100 d=8 mm" 463,00*7,99*1,25*0,001</t>
  </si>
  <si>
    <t>68</t>
  </si>
  <si>
    <t>633121112</t>
  </si>
  <si>
    <t>Povrchová úprava vsypovou směsí průmyslových betonových podlah středně těžký provoz s přísadou korundu, tl. 3 mm</t>
  </si>
  <si>
    <t>-1806268900</t>
  </si>
  <si>
    <t>"104" 22,45*17,80+4,00*0,30*6-12,325*0,90</t>
  </si>
  <si>
    <t>"106" 4,45*9,80+2,40*0,30</t>
  </si>
  <si>
    <t>"107" 4,45*5,00+1,45*0,30</t>
  </si>
  <si>
    <t>69</t>
  </si>
  <si>
    <t>633811111</t>
  </si>
  <si>
    <t>Broušení betonových podlah nerovností do 2 mm (stržení šlemu)</t>
  </si>
  <si>
    <t>-66008346</t>
  </si>
  <si>
    <t>70</t>
  </si>
  <si>
    <t>634112128</t>
  </si>
  <si>
    <t>Obvodová dilatace mezi stěnou a mazaninou nebo potěrem podlahovým páskem z pěnového PE s fólií tl. do 10 mm, výšky 150 mm</t>
  </si>
  <si>
    <t>206215574</t>
  </si>
  <si>
    <t>"104" (22,45+17,80+0,30*6)*2</t>
  </si>
  <si>
    <t>"106" (4,45+9,80)*2</t>
  </si>
  <si>
    <t>"107" (4,45+5,00)*2</t>
  </si>
  <si>
    <t>71</t>
  </si>
  <si>
    <t>634911113</t>
  </si>
  <si>
    <t>Řezání dilatačních nebo smršťovacích spár v čerstvé betonové mazanině nebo potěru šířky do 5 mm, hloubky přes 20 do 50 mm</t>
  </si>
  <si>
    <t>-458436808</t>
  </si>
  <si>
    <t>v rastru 6,0×6,0 m</t>
  </si>
  <si>
    <t>17,80*3+22,45*2+4,45</t>
  </si>
  <si>
    <t>72</t>
  </si>
  <si>
    <t>634661111</t>
  </si>
  <si>
    <t>Výplň dilatačních spar mazanin silikonovým tmelem, šířka spáry do 5 mm</t>
  </si>
  <si>
    <t>1100445724</t>
  </si>
  <si>
    <t>73</t>
  </si>
  <si>
    <t>632451022</t>
  </si>
  <si>
    <t>Potěr cementový vyrovnávací z malty (MC-15) v pásu o průměrné (střední) tl. přes 20 do 30 mm</t>
  </si>
  <si>
    <t>671896544</t>
  </si>
  <si>
    <t>"S 3" 0,60*3,35</t>
  </si>
  <si>
    <t>74</t>
  </si>
  <si>
    <t>632451034</t>
  </si>
  <si>
    <t>Potěr cementový vyrovnávací z malty (MC-15) v ploše o průměrné (střední) tl. přes 40 do 50 mm</t>
  </si>
  <si>
    <t>-983257381</t>
  </si>
  <si>
    <t>vyspravení z 30%</t>
  </si>
  <si>
    <t>-462,733*0,70</t>
  </si>
  <si>
    <t>75</t>
  </si>
  <si>
    <t>631311131</t>
  </si>
  <si>
    <t>Doplnění dosavadních mazanin prostým betonem s dodáním hmot, bez potěru, plochy jednotlivě do 1 m2 a tl. přes 80 mm</t>
  </si>
  <si>
    <t>1081562990</t>
  </si>
  <si>
    <t>doplnění podkladního betonu</t>
  </si>
  <si>
    <t>(2,00*2,40*0,10*2+1,50*2,00*0,10*2)*1,10</t>
  </si>
  <si>
    <t>ostatní pracovní prostor - kolem technologie</t>
  </si>
  <si>
    <t>2,000</t>
  </si>
  <si>
    <t>Osazování výplní otvorů</t>
  </si>
  <si>
    <t>76</t>
  </si>
  <si>
    <t>642944121</t>
  </si>
  <si>
    <t>Osazení ocelových dveřních zárubní lisovaných nebo z úhelníků dodatečně s vybetonováním prahu, plochy do 2,5 m2</t>
  </si>
  <si>
    <t>1140515591</t>
  </si>
  <si>
    <t>"12/P" 1</t>
  </si>
  <si>
    <t>"13/P" 1</t>
  </si>
  <si>
    <t>"14/P" 1</t>
  </si>
  <si>
    <t>77</t>
  </si>
  <si>
    <t>55331369</t>
  </si>
  <si>
    <t>zárubeň ocelová pro běžné zdění a pórobeton 125 levá/pravá 700</t>
  </si>
  <si>
    <t>1843711162</t>
  </si>
  <si>
    <t>78</t>
  </si>
  <si>
    <t>55331371</t>
  </si>
  <si>
    <t>zárubeň ocelová pro běžné zdění a pórobeton 125 levá/pravá 800</t>
  </si>
  <si>
    <t>947745004</t>
  </si>
  <si>
    <t>79</t>
  </si>
  <si>
    <t>642942221</t>
  </si>
  <si>
    <t>Osazování zárubní nebo rámů kovových dveřních lisovaných nebo z úhelníků bez dveřních křídel na cementovou maltu, plochy otvoru přes 2,5 do 4,5 m2</t>
  </si>
  <si>
    <t>-1965323891</t>
  </si>
  <si>
    <t>"100" 1</t>
  </si>
  <si>
    <t>80</t>
  </si>
  <si>
    <t>642942331</t>
  </si>
  <si>
    <t>Osazování zárubní nebo rámů kovových dveřních lisovaných nebo z úhelníků bez dveřních křídel na cementovou maltu, plochy otvoru přes 4,5 do 10 m2</t>
  </si>
  <si>
    <t>-45713231</t>
  </si>
  <si>
    <t>"101" 1</t>
  </si>
  <si>
    <t>Ostatní konstrukce a práce, bourání</t>
  </si>
  <si>
    <t>94</t>
  </si>
  <si>
    <t>Lešení a stavební výtahy</t>
  </si>
  <si>
    <t>81</t>
  </si>
  <si>
    <t>941111121</t>
  </si>
  <si>
    <t>Montáž lešení řadového trubkového lehkého pracovního s podlahami s provozním zatížením tř. 3 do 200 kg/m2 šířky tř. W09 přes 0,9 do 1,2 m, výšky do 10 m</t>
  </si>
  <si>
    <t>75076449</t>
  </si>
  <si>
    <t>(28,25+1,00*2)*(8,25-1,80)*2</t>
  </si>
  <si>
    <t>(18,40+1,00*2+0,50*2)*8,25*2</t>
  </si>
  <si>
    <t>(4,41+1,00)*1,60*2+(4,95+1,00*2)*1,00</t>
  </si>
  <si>
    <t>82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</si>
  <si>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</si>
  <si>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</si>
  <si>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-244575403</t>
  </si>
  <si>
    <t>rozpočtováno 45 dnů / bude upřesněno dodavatelem</t>
  </si>
  <si>
    <t>767,587*45</t>
  </si>
  <si>
    <t>83</t>
  </si>
  <si>
    <t>941111821</t>
  </si>
  <si>
    <t>Demontáž lešení řadového trubkového lehkého pracovního s podlahami s provozním zatížením tř. 3 do 200 kg/m2 šířky tř. W09 přes 0,9 do 1,2 m, výšky do 10 m</t>
  </si>
  <si>
    <t>-583235907</t>
  </si>
  <si>
    <t>84</t>
  </si>
  <si>
    <t>943211111</t>
  </si>
  <si>
    <t>Montáž lešení prostorového rámového lehkého pracovního s podlahami s provozním zatížením tř. 3 do 200 kg/m2, výšky do 10 m</t>
  </si>
  <si>
    <t>1215343921</t>
  </si>
  <si>
    <t>schodiště</t>
  </si>
  <si>
    <t>3,70*2,40*6,00</t>
  </si>
  <si>
    <t>85</t>
  </si>
  <si>
    <t>943211211</t>
  </si>
  <si>
    <t>Montáž lešení prostorového rámového lehkého pracovního s podlahami Příplatek za první a každý další den použití lešení k ceně -1111</t>
  </si>
  <si>
    <t>-1266635440</t>
  </si>
  <si>
    <t>53,280*30</t>
  </si>
  <si>
    <t>86</t>
  </si>
  <si>
    <t>943211811</t>
  </si>
  <si>
    <t>Demontáž lešení prostorového rámového lehkého pracovního s podlahami s provozním zatížením tř. 3 do 200 kg/m2, výšky do 10 m</t>
  </si>
  <si>
    <t>-1632665199</t>
  </si>
  <si>
    <t>87</t>
  </si>
  <si>
    <t>946113116</t>
  </si>
  <si>
    <t>Montáž pojízdných věží trubkových nebo dílcových s maximálním zatížením podlahy do 200 kg/m2 o půdorysné ploše přes 5 m2, výšky přes 5,5 m do 6,6 m</t>
  </si>
  <si>
    <t>-1184199362</t>
  </si>
  <si>
    <t>úpravy povrchů vnitřní, montáž technologie apod.</t>
  </si>
  <si>
    <t>88</t>
  </si>
  <si>
    <t>946113216</t>
  </si>
  <si>
    <t>Montáž pojízdných věží trubkových nebo dílcových s maximálním zatížením podlahy do 200 kg/m2 Příplatek za první a každý další den použití pojízdného lešení k ceně -3116</t>
  </si>
  <si>
    <t>-1701085821</t>
  </si>
  <si>
    <t>6*45</t>
  </si>
  <si>
    <t>89</t>
  </si>
  <si>
    <t>946113816</t>
  </si>
  <si>
    <t>Demontáž pojízdných věží trubkových nebo dílcových s maximálním zatížením podlahy do 200 kg/m2 o půdorysné ploše přes 5 m2, výšky přes 5,5 m do 6,6 m</t>
  </si>
  <si>
    <t>1209513588</t>
  </si>
  <si>
    <t>90</t>
  </si>
  <si>
    <t>949101111</t>
  </si>
  <si>
    <t>Lešení pomocné pracovní pro objekty pozemních staveb pro zatížení do 150 kg/m2, o výšce lešeňové podlahy do 1,9 m</t>
  </si>
  <si>
    <t>2037902435</t>
  </si>
  <si>
    <t>"1.N.P." 4,45*5,00+4,45*9,80+5,025*2,40+4,25*2,10*2</t>
  </si>
  <si>
    <t>"2.N.P." 4,45*5,00+4,45*9,80</t>
  </si>
  <si>
    <t>95</t>
  </si>
  <si>
    <t>Různé dokončovací konstrukce a práce pozemních staveb</t>
  </si>
  <si>
    <t>91</t>
  </si>
  <si>
    <t>952901111</t>
  </si>
  <si>
    <t>Vyčištění budov nebo objektů před předáním do užívání budov bytové nebo občanské výstavby, světlé výšky podlaží do 4 m</t>
  </si>
  <si>
    <t>831989919</t>
  </si>
  <si>
    <t>"1.N.P." 4,975*18,40+0,60*3,15+4,55*4,95</t>
  </si>
  <si>
    <t>"2.N.P." 4,975*18,40</t>
  </si>
  <si>
    <t>92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</si>
  <si>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</si>
  <si>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</si>
  <si>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-1037332763</t>
  </si>
  <si>
    <t>22,975*18,40</t>
  </si>
  <si>
    <t>93</t>
  </si>
  <si>
    <t>985441113</t>
  </si>
  <si>
    <t>Přídavná šroubovitá nerezová výztuž pro sanaci trhlin v drážce včetně vyfrézování a zalití kotevní maltou v cihelném nebo kamenném zdivu hloubky do 70 mm 1 táhlo průměru do 8 mm</t>
  </si>
  <si>
    <t>1399501575</t>
  </si>
  <si>
    <t>dle pozn.na v.č.: 21</t>
  </si>
  <si>
    <t>3,000</t>
  </si>
  <si>
    <t>95 R_001</t>
  </si>
  <si>
    <t>Provedení otvoru ve stropní konstrukci ( dle skladby S 4 ), zapravení po osazení VZT potrubí, utěsnění</t>
  </si>
  <si>
    <t>-80066796</t>
  </si>
  <si>
    <t>"d=350" 6</t>
  </si>
  <si>
    <t>"d=250" 5</t>
  </si>
  <si>
    <t>"600×350" 1</t>
  </si>
  <si>
    <t>95 R_002</t>
  </si>
  <si>
    <t>Posunutí rozvaděče na fasádě ( rozpočtováno 20 kg oceli dle pozn.na v.č.: 10 )</t>
  </si>
  <si>
    <t>kg</t>
  </si>
  <si>
    <t>1347114990</t>
  </si>
  <si>
    <t>96</t>
  </si>
  <si>
    <t>95 R_003</t>
  </si>
  <si>
    <t>Montáž a dodávka - kotvení technologie testerů k ŽB konstrukci</t>
  </si>
  <si>
    <t>97310927</t>
  </si>
  <si>
    <t>"v.č.: 26,27" 45,00+50,00</t>
  </si>
  <si>
    <t>97</t>
  </si>
  <si>
    <t>95 R_004</t>
  </si>
  <si>
    <t>Zapravení a utěsnění prostupů stropem po osazení VZT ve 2.N.P.</t>
  </si>
  <si>
    <t>1171980897</t>
  </si>
  <si>
    <t>Bourání konstrukcí</t>
  </si>
  <si>
    <t>98</t>
  </si>
  <si>
    <t>965043441</t>
  </si>
  <si>
    <t>Bourání mazanin betonových s potěrem nebo teracem tl. do 150 mm, plochy přes 4 m2</t>
  </si>
  <si>
    <t>-746519536</t>
  </si>
  <si>
    <t>99</t>
  </si>
  <si>
    <t>762342811</t>
  </si>
  <si>
    <t>Demontáž bednění a laťování laťování střech sklonu do 60° se všemi nadstřešními konstrukcemi, z latí průřezové plochy do 25 cm2 při osové vzdálenosti do 0,22 m</t>
  </si>
  <si>
    <t>1275596351</t>
  </si>
  <si>
    <t>"S 2" 5,00*5,35</t>
  </si>
  <si>
    <t>100</t>
  </si>
  <si>
    <t>762420835</t>
  </si>
  <si>
    <t>Demontáž obložení stropů nebo střešních podhledů z cementotřískových desek šroubovaných na pero a drážku, tloušťka desky přes 16 do 24 mm</t>
  </si>
  <si>
    <t>-1701987172</t>
  </si>
  <si>
    <t>"108" 4,25*2,10</t>
  </si>
  <si>
    <t>"109" 4,25*2,10</t>
  </si>
  <si>
    <t>101</t>
  </si>
  <si>
    <t>764001821</t>
  </si>
  <si>
    <t>Demontáž klempířských konstrukcí krytiny ze svitků nebo tabulí do suti</t>
  </si>
  <si>
    <t>-322281711</t>
  </si>
  <si>
    <t>"S 3" (0,60+0,15)*(3,35+0,10*2)</t>
  </si>
  <si>
    <t>102</t>
  </si>
  <si>
    <t>764002801</t>
  </si>
  <si>
    <t>Demontáž klempířských konstrukcí závětrné lišty do suti</t>
  </si>
  <si>
    <t>-2083374062</t>
  </si>
  <si>
    <t>9,80*2*2+5,00*2+0,60*2</t>
  </si>
  <si>
    <t>103</t>
  </si>
  <si>
    <t>764002811</t>
  </si>
  <si>
    <t>Demontáž klempířských konstrukcí okapového plechu do suti, v krytině povlakové</t>
  </si>
  <si>
    <t>2051093504</t>
  </si>
  <si>
    <t>5,350</t>
  </si>
  <si>
    <t>104</t>
  </si>
  <si>
    <t>764002851</t>
  </si>
  <si>
    <t>Demontáž klempířských konstrukcí oplechování parapetů do suti</t>
  </si>
  <si>
    <t>-1241905197</t>
  </si>
  <si>
    <t>2,15*10+1,55*3+2,45+0,65*2+4,25*2+2,75+17,55*2</t>
  </si>
  <si>
    <t>105</t>
  </si>
  <si>
    <t>764004801</t>
  </si>
  <si>
    <t>Demontáž klempířských konstrukcí žlabu podokapního do suti</t>
  </si>
  <si>
    <t>-1846520745</t>
  </si>
  <si>
    <t>28,25*2</t>
  </si>
  <si>
    <t>106</t>
  </si>
  <si>
    <t>764004861</t>
  </si>
  <si>
    <t>Demontáž klempířských konstrukcí svodu do suti</t>
  </si>
  <si>
    <t>-388705244</t>
  </si>
  <si>
    <t>8,50*4</t>
  </si>
  <si>
    <t>107</t>
  </si>
  <si>
    <t>765131851</t>
  </si>
  <si>
    <t>Demontáž AZC krytiny vlnité sklonu do 30° do suti - OTEVŘENÉ KONTROLOVANÉ PÁSMO</t>
  </si>
  <si>
    <t>-850523725</t>
  </si>
  <si>
    <t>108</t>
  </si>
  <si>
    <t>766441811</t>
  </si>
  <si>
    <t>Demontáž parapetních desek dřevěných nebo plastových šířky do 300 mm délky do 1 m</t>
  </si>
  <si>
    <t>-106290970</t>
  </si>
  <si>
    <t>0,65*2+1,55*5+2,15*10+2,45+2,75+1,25*5+17,55*2</t>
  </si>
  <si>
    <t>109</t>
  </si>
  <si>
    <t>771271812</t>
  </si>
  <si>
    <t>Demontáž obkladů schodišť z dlaždic keramických kladených do malty stupnic přes 250 do 350 mm</t>
  </si>
  <si>
    <t>874957128</t>
  </si>
  <si>
    <t>"103" 1,20*15+1,20*9</t>
  </si>
  <si>
    <t>"jáma" 0,90*7</t>
  </si>
  <si>
    <t>110</t>
  </si>
  <si>
    <t>771271832</t>
  </si>
  <si>
    <t>Demontáž obkladů schodišť z dlaždic keramických kladených do malty podstupnic do 250 mm</t>
  </si>
  <si>
    <t>1066834734</t>
  </si>
  <si>
    <t>111</t>
  </si>
  <si>
    <t>771471810</t>
  </si>
  <si>
    <t>Demontáž soklíků z dlaždic keramických kladených do malty rovných</t>
  </si>
  <si>
    <t>1076387772</t>
  </si>
  <si>
    <t>5,025+2,50+1,20+1,325+1,50+0,10*2*2-0,85-0,60</t>
  </si>
  <si>
    <t>(2,60+1,05)*2-0,60</t>
  </si>
  <si>
    <t>1,325*2+2,40+1,475+0,10+9,80+7,40+1,15-0,80*3</t>
  </si>
  <si>
    <t>(4,45+2,60)*2-(0,60+0,80)</t>
  </si>
  <si>
    <t>3,20*4-0,80</t>
  </si>
  <si>
    <t>112</t>
  </si>
  <si>
    <t>771471830</t>
  </si>
  <si>
    <t>Demontáž soklíků z dlaždic keramických kladených do malty schodišťových</t>
  </si>
  <si>
    <t>321856633</t>
  </si>
  <si>
    <t>0,90+3,70+2,225+0,185*24</t>
  </si>
  <si>
    <t>113</t>
  </si>
  <si>
    <t>771571810</t>
  </si>
  <si>
    <t>Demontáž podlah z dlaždic keramických kladených do malty</t>
  </si>
  <si>
    <t>-1128166016</t>
  </si>
  <si>
    <t>"101" 1,325*2,40+3,70*1,20+1,20*0,30*1/2+1,05*0,15+1,325*0,10</t>
  </si>
  <si>
    <t>"102" 2,60*1,05+0,70*0,10</t>
  </si>
  <si>
    <t>"201 - mezipodesta" 1,325*2,40</t>
  </si>
  <si>
    <t>"jáma" 10,70*0,90</t>
  </si>
  <si>
    <t>"202" 4,45*5,00+1,05*0,30</t>
  </si>
  <si>
    <t>"203" 1,475*1,20+1,25*1,20+1,15*7,50</t>
  </si>
  <si>
    <t>"205,206,207" 3,20*1,87</t>
  </si>
  <si>
    <t>"208" 3,20*1,85</t>
  </si>
  <si>
    <t>"209" 4,45*2,60</t>
  </si>
  <si>
    <t>114</t>
  </si>
  <si>
    <t>781471810</t>
  </si>
  <si>
    <t>Demontáž obkladů z dlaždic keramických kladených do malty</t>
  </si>
  <si>
    <t>-503910314</t>
  </si>
  <si>
    <t>"105" (12,325*2+0,90)*1,45</t>
  </si>
  <si>
    <t>"205-207" (3,20+1,85)*2*1,50-(0,60+0,70)*1,50</t>
  </si>
  <si>
    <t>"208" (3,20+1,85)*2*1,80-(0,60+0,70)*1,80</t>
  </si>
  <si>
    <t>115</t>
  </si>
  <si>
    <t>978013191</t>
  </si>
  <si>
    <t>Otlučení vápenných nebo vápenocementových omítek vnitřních ploch stěn s vyškrabáním spar, s očištěním zdiva, v rozsahu přes 50 do 100 %</t>
  </si>
  <si>
    <t>-1103471209</t>
  </si>
  <si>
    <t>pod otlučenými obklady obklady</t>
  </si>
  <si>
    <t>pro obklad za kuchyňskou linkou</t>
  </si>
  <si>
    <t>omítka pro nové obklady na stávajících konstrukcích - zvýžení obklaů do 2,0 m</t>
  </si>
  <si>
    <t>"206,206" (3,20+1,90+1,20+1,85+0,85+0,90)*(2,00-1,50)</t>
  </si>
  <si>
    <t>"207,209" (2,20*2+1,85*2+0,90*2)*(2,00-1,80)</t>
  </si>
  <si>
    <t>pro nový obklad na celou výšku</t>
  </si>
  <si>
    <t>"210" 1,85*2*2,00</t>
  </si>
  <si>
    <t>116</t>
  </si>
  <si>
    <t>974031664</t>
  </si>
  <si>
    <t>Vysekání rýh ve zdivu cihelném na maltu vápennou nebo vápenocementovou pro vtahování nosníků do zdí, před vybouráním otvoru do hl. 150 mm, při v. nosníku do 150 mm</t>
  </si>
  <si>
    <t>-52199595</t>
  </si>
  <si>
    <t>"L 50×50×5" 1,00*2</t>
  </si>
  <si>
    <t>117</t>
  </si>
  <si>
    <t>974031666</t>
  </si>
  <si>
    <t>Vysekání rýh ve zdivu cihelném na maltu vápennou nebo vápenocementovou pro vtahování nosníků do zdí, před vybouráním otvoru do hl. 150 mm, při v. nosníku do 250 mm</t>
  </si>
  <si>
    <t>1444622171</t>
  </si>
  <si>
    <t>"I 100" 1,00*3*2</t>
  </si>
  <si>
    <t>"I 120" 1,60*2*3</t>
  </si>
  <si>
    <t>118</t>
  </si>
  <si>
    <t>975022241</t>
  </si>
  <si>
    <t>Podchycení nadzákladového zdiva dřevěnou výztuhou v. podchycení do 3 m, při tl. zdiva do 450 mm a délce podchycení do 3 m</t>
  </si>
  <si>
    <t>1274713303</t>
  </si>
  <si>
    <t>1,50*2+2,00*2</t>
  </si>
  <si>
    <t>119</t>
  </si>
  <si>
    <t>977312112</t>
  </si>
  <si>
    <t>Řezání stávajících betonových mazanin s vyztužením hloubky přes 50 do 100 mm</t>
  </si>
  <si>
    <t>-2086871248</t>
  </si>
  <si>
    <t>drážka pro zapuštění příčky do podlahy</t>
  </si>
  <si>
    <t>"203" 1,15*2</t>
  </si>
  <si>
    <t>120</t>
  </si>
  <si>
    <t>974042553</t>
  </si>
  <si>
    <t>Vysekání rýh v betonové nebo jiné monolitické dlažbě s betonovým podkladem do hl. 100 mm a šířky do 100 mm</t>
  </si>
  <si>
    <t>1034725558</t>
  </si>
  <si>
    <t>"203" 1,150</t>
  </si>
  <si>
    <t>121</t>
  </si>
  <si>
    <t>96 R_001</t>
  </si>
  <si>
    <t>Demontáž stávajícího kovového komínu d=300 mm vč.připojení a komínového ukončení</t>
  </si>
  <si>
    <t>-831380027</t>
  </si>
  <si>
    <t>122</t>
  </si>
  <si>
    <t>96 R_002</t>
  </si>
  <si>
    <t>Demontáž stávajícího testeru na vůle ( bude upřesněno )</t>
  </si>
  <si>
    <t>soubor</t>
  </si>
  <si>
    <t>754894096</t>
  </si>
  <si>
    <t>123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</si>
  <si>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</si>
  <si>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</si>
  <si>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1901288271</t>
  </si>
  <si>
    <t>((4,20+1,60)*2*2+(2,10+1,60)*2*9+(1,50+1,60)*2+(2,10+1,50)*2+(0,90+0,75)*2*2)*0,375</t>
  </si>
  <si>
    <t>((1,05+2,10)*2+(2,70+1,60)*2+(17,50+1,80)*2*2+1,50*4*2+(0,60+1,50)*2*2)*0,375</t>
  </si>
  <si>
    <t>((2,40+1,50)*2+1,50*4+2,40*4+1,05+2,10*2+1,45+2,40*2+(2,40+1,80)*2)*0,30</t>
  </si>
  <si>
    <t>124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</si>
  <si>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</si>
  <si>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</si>
  <si>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2066648494</t>
  </si>
  <si>
    <t>"vybourání parapetu" 1,50*0,375</t>
  </si>
  <si>
    <t>125</t>
  </si>
  <si>
    <t>977312113</t>
  </si>
  <si>
    <t>Řezání stávajících betonových mazanin s vyztužením hloubky přes 100 do 150 mm</t>
  </si>
  <si>
    <t>1996262968</t>
  </si>
  <si>
    <t>kontrolní jáma - drážky v podlaze</t>
  </si>
  <si>
    <t>7,70+3,30+3,40+1,50*2+2,00+1,60+2,50+2,40+1,00+0,90+1,35*2+0,65*2+1,15*3+1,50+2,30+2,65</t>
  </si>
  <si>
    <t>0,45*4,50+2,20+1,80+0,70+1,75*2+1,60+0,80*2+0,30*2+0,90+1,00*2+1,50+1,55+2,40+3,40+2,75</t>
  </si>
  <si>
    <t>126</t>
  </si>
  <si>
    <t>965042231</t>
  </si>
  <si>
    <t>Bourání mazanin betonových nebo z litého asfaltu tl. přes 100 mm, plochy do 4 m2</t>
  </si>
  <si>
    <t>593583568</t>
  </si>
  <si>
    <t>podkladní betonová mazanina - prohlížecí jáma - technologie</t>
  </si>
  <si>
    <t>(7,70+2,00+1,50+2,30+2,50+1,90+2,20+4,50+0,45+1,50*3+3,50)*0,50*0,15</t>
  </si>
  <si>
    <t>1,125*1,35*0,15*2+1,625*1,80*0,15*2</t>
  </si>
  <si>
    <t>pracovní prostor pro montáž technologie a betonování testerů</t>
  </si>
  <si>
    <t>127</t>
  </si>
  <si>
    <t>96 R_003</t>
  </si>
  <si>
    <t>Demontáž stávajícího hydrantu</t>
  </si>
  <si>
    <t>-576569985</t>
  </si>
  <si>
    <t>128</t>
  </si>
  <si>
    <t>725310821</t>
  </si>
  <si>
    <t>Demontáž dřezů jednodílných bez výtokových armatur na konzolách ( stávající ocelový dřez )</t>
  </si>
  <si>
    <t>-2064424273</t>
  </si>
  <si>
    <t>129</t>
  </si>
  <si>
    <t>725650805</t>
  </si>
  <si>
    <t>Demontáž plynových otopných těles podokenních nebo bezpečnostních pro garáže</t>
  </si>
  <si>
    <t>477455049</t>
  </si>
  <si>
    <t>130</t>
  </si>
  <si>
    <t>962031132</t>
  </si>
  <si>
    <t>Bourání příček z cihel, tvárnic nebo příčkovek z cihel pálených, plných nebo dutých na maltu vápennou nebo vápenocementovou, tl. do 100 mm</t>
  </si>
  <si>
    <t>-844122749</t>
  </si>
  <si>
    <t>(0,90+1,15+1,20+1,85)*3,00+1,20*1,80</t>
  </si>
  <si>
    <t>131</t>
  </si>
  <si>
    <t>962031133</t>
  </si>
  <si>
    <t>Bourání příček z cihel, tvárnic nebo příčkovek z cihel pálených, plných nebo dutých na maltu vápennou nebo vápenocementovou, tl. do 150 mm</t>
  </si>
  <si>
    <t>-1950166192</t>
  </si>
  <si>
    <t>7,20*2,60</t>
  </si>
  <si>
    <t>132</t>
  </si>
  <si>
    <t>968062374</t>
  </si>
  <si>
    <t>Vybourání dřevěných rámů oken s křídly, dveřních zárubní, vrat, stěn, ostění nebo obkladů rámů oken s křídly zdvojených, plochy do 1 m2</t>
  </si>
  <si>
    <t>162710311</t>
  </si>
  <si>
    <t>0,60*1,50*2</t>
  </si>
  <si>
    <t>133</t>
  </si>
  <si>
    <t>968062376</t>
  </si>
  <si>
    <t>Vybourání dřevěných rámů oken s křídly, dveřních zárubní, vrat, stěn, ostění nebo obkladů rámů oken s křídly zdvojených, plochy do 4 m2</t>
  </si>
  <si>
    <t>-995756672</t>
  </si>
  <si>
    <t>2,10*1,60*9+2,10*1,50*1+1,50*1,50*4</t>
  </si>
  <si>
    <t>134</t>
  </si>
  <si>
    <t>968062377</t>
  </si>
  <si>
    <t>Vybourání dřevěných rámů oken s křídly, dveřních zárubní, vrat, stěn, ostění nebo obkladů rámů oken s křídly zdvojených, plochy přes 4 m2</t>
  </si>
  <si>
    <t>2107192301</t>
  </si>
  <si>
    <t>2,40*1,80+4,20*1,60*2+2,70*1,60</t>
  </si>
  <si>
    <t>"sestava" 17,50*1,80*2</t>
  </si>
  <si>
    <t>135</t>
  </si>
  <si>
    <t>968072455</t>
  </si>
  <si>
    <t>Vybourání kovových rámů oken s křídly, dveřních zárubní, vrat, stěn, ostění nebo obkladů dveřních zárubní, plochy do 2 m2</t>
  </si>
  <si>
    <t>-38111606</t>
  </si>
  <si>
    <t>0,60*2,00*5+0,80*2,00*1</t>
  </si>
  <si>
    <t>136</t>
  </si>
  <si>
    <t>968072456</t>
  </si>
  <si>
    <t>Vybourání kovových rámů oken s křídly, dveřních zárubní, vrat, stěn, ostění nebo obkladů dveřních zárubní, plochy přes 2 m2</t>
  </si>
  <si>
    <t>-837855380</t>
  </si>
  <si>
    <t>1,05*2,10+1,45*2,40+1,05*2,10</t>
  </si>
  <si>
    <t>137</t>
  </si>
  <si>
    <t>968072558</t>
  </si>
  <si>
    <t>Vybourání kovových rámů oken s křídly, dveřních zárubní, vrat, stěn, ostění nebo obkladů vrat, mimo posuvných a skládacích, plochy do 5 m2</t>
  </si>
  <si>
    <t>-1157635058</t>
  </si>
  <si>
    <t>2,40*2,40*1</t>
  </si>
  <si>
    <t>138</t>
  </si>
  <si>
    <t>767112812</t>
  </si>
  <si>
    <t>Demontáž stěn a příček pro zasklení svařovaných</t>
  </si>
  <si>
    <t>1645246134</t>
  </si>
  <si>
    <t>"Al vstupní stěna" 2,40*2,15</t>
  </si>
  <si>
    <t>139</t>
  </si>
  <si>
    <t>767996801</t>
  </si>
  <si>
    <t>Demontáž ostatních zámečnických konstrukcí o hmotnosti jednotlivých dílů rozebráním do 50 kg</t>
  </si>
  <si>
    <t>943515973</t>
  </si>
  <si>
    <t>"ocelové sloupy I 140" 3,50*14,30*2</t>
  </si>
  <si>
    <t>140</t>
  </si>
  <si>
    <t>767996701</t>
  </si>
  <si>
    <t>Demontáž ostatních zámečnických konstrukcí o hmotnosti jednotlivých dílů řezáním do 50 kg</t>
  </si>
  <si>
    <t>861249542</t>
  </si>
  <si>
    <t>"části stávajícího lemovacího úhelníku v jámě" (1,00*2+1,20*2)*16,00</t>
  </si>
  <si>
    <t>141</t>
  </si>
  <si>
    <t>751398821</t>
  </si>
  <si>
    <t>Demontáž ostatních zařízení větrací mřížky stěnové, průřezu do 0,040 m2</t>
  </si>
  <si>
    <t>-1723838502</t>
  </si>
  <si>
    <t>"150×150" 3</t>
  </si>
  <si>
    <t>142</t>
  </si>
  <si>
    <t>751398824</t>
  </si>
  <si>
    <t>Demontáž ostatních zařízení větrací mřížky stěnové, průřezu přes 0,150 do 0,200 m2</t>
  </si>
  <si>
    <t>1887605549</t>
  </si>
  <si>
    <t>"400×400" 2</t>
  </si>
  <si>
    <t>143</t>
  </si>
  <si>
    <t>751398813</t>
  </si>
  <si>
    <t>Demontáž ostatních zařízení větrací mřížky z kruhového potrubí, průměru přes 200 do 300 mm</t>
  </si>
  <si>
    <t>-1004627747</t>
  </si>
  <si>
    <t>144</t>
  </si>
  <si>
    <t>751134813</t>
  </si>
  <si>
    <t>Demontáž ventilátoru diagonálního nízkotlakého kruhové potrubí, průměru přes 200 do 300 mm</t>
  </si>
  <si>
    <t>-638918581</t>
  </si>
  <si>
    <t>145</t>
  </si>
  <si>
    <t>976085411</t>
  </si>
  <si>
    <t>Vybourání drobných zámečnických a jiných konstrukcí kanalizačních rámů litinových, z rýhovaného plechu nebo betonových včetně poklopů nebo mříží, plochy přes 0,60 m2</t>
  </si>
  <si>
    <t>920219521</t>
  </si>
  <si>
    <t>"vnitřní rohož" 1</t>
  </si>
  <si>
    <t>146</t>
  </si>
  <si>
    <t>741372821</t>
  </si>
  <si>
    <t>Demontáž svítidel bez zachování funkčnosti (do suti) průmyslových výbojkových venkovních na výložníku do 3 m</t>
  </si>
  <si>
    <t>589102505</t>
  </si>
  <si>
    <t>147</t>
  </si>
  <si>
    <t>976075211</t>
  </si>
  <si>
    <t>Vybourání kovových madel, zábradlí, dvířek, zděří, kotevních želez ocelových kotevních želez, hmotnosti do 20 kg</t>
  </si>
  <si>
    <t>77348701</t>
  </si>
  <si>
    <t>"výložníky venkovních světel na fasádě" 20,00*2*0,001</t>
  </si>
  <si>
    <t>148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</si>
  <si>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</si>
  <si>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</si>
  <si>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-606856584</t>
  </si>
  <si>
    <t>"300×300" 1</t>
  </si>
  <si>
    <t>"400×400" 1</t>
  </si>
  <si>
    <t>149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</si>
  <si>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</si>
  <si>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</si>
  <si>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386136136</t>
  </si>
  <si>
    <t>"600×350" 2</t>
  </si>
  <si>
    <t>150</t>
  </si>
  <si>
    <t>971033561</t>
  </si>
  <si>
    <t>Vybourání otvorů ve zdivu základovém nebo nadzákladovém z cihel, tvárnic, příčkovek z cihel pálených na maltu vápennou nebo vápenocementovou plochy do 1 m2, tl. do 600 mm</t>
  </si>
  <si>
    <t>66914909</t>
  </si>
  <si>
    <t>"900×750" 0,90*0,75*0,375*2</t>
  </si>
  <si>
    <t>151</t>
  </si>
  <si>
    <t>977151118</t>
  </si>
  <si>
    <t>Jádrové vrty diamantovými korunkami do stavebních materiálů (železobetonu, betonu, cihel, obkladů, dlažeb, kamene) průměru přes 90 do 100 mm</t>
  </si>
  <si>
    <t>-566335088</t>
  </si>
  <si>
    <t>0,375*2</t>
  </si>
  <si>
    <t>152</t>
  </si>
  <si>
    <t>977151123</t>
  </si>
  <si>
    <t>Jádrové vrty diamantovými korunkami do stavebních materiálů (železobetonu, betonu, cihel, obkladů, dlažeb, kamene) průměru přes 130 do 150 mm</t>
  </si>
  <si>
    <t>-827750728</t>
  </si>
  <si>
    <t>0,375*1</t>
  </si>
  <si>
    <t>153</t>
  </si>
  <si>
    <t>973041511</t>
  </si>
  <si>
    <t>Vysekání výklenků nebo kapes ve zdivu betonovém výklenků, pohledové plochy přes 0,25 m2</t>
  </si>
  <si>
    <t>-1115771765</t>
  </si>
  <si>
    <t>"NIKY" 0,80*0,30*0,30*8</t>
  </si>
  <si>
    <t>154</t>
  </si>
  <si>
    <t>978015351</t>
  </si>
  <si>
    <t>Otlučení vápenných nebo vápenocementových omítek vnějších ploch s vyškrabáním spar a s očištěním zdiva stupně členitosti 1 a 2, v rozsahu přes 30 do 40 %</t>
  </si>
  <si>
    <t>306010985</t>
  </si>
  <si>
    <t>155</t>
  </si>
  <si>
    <t>978011161</t>
  </si>
  <si>
    <t>Otlučení vápenných nebo vápenocementových omítek vnitřních ploch stropů, v rozsahu přes 30 do 50 %</t>
  </si>
  <si>
    <t>-1720818516</t>
  </si>
  <si>
    <t>156</t>
  </si>
  <si>
    <t>978013161</t>
  </si>
  <si>
    <t>Otlučení vápenných nebo vápenocementových omítek vnitřních ploch stěn s vyškrabáním spar, s očištěním zdiva, v rozsahu přes 30 do 50 %</t>
  </si>
  <si>
    <t>-2129243112</t>
  </si>
  <si>
    <t>997</t>
  </si>
  <si>
    <t>Přesun sutě</t>
  </si>
  <si>
    <t>157</t>
  </si>
  <si>
    <t>997 R_001</t>
  </si>
  <si>
    <t>OTEVŘENÉ KONTROLOVANÉ PÁSMO - Stabilizace, balení, přesuny po staveništi, odvoz a likvidace nebezpečného odpadu na příslušné skládce</t>
  </si>
  <si>
    <t>75760165</t>
  </si>
  <si>
    <t>P</t>
  </si>
  <si>
    <t>Poznámka k položce:_x000d_
Při provádění je nutné dodržovat bezpečnostní předpisy a normy, týkající se demontáže a manipulace s nebezpečným odpadem</t>
  </si>
  <si>
    <t>"nebezpečný odpad AZC" 0,410</t>
  </si>
  <si>
    <t>158</t>
  </si>
  <si>
    <t>997013153</t>
  </si>
  <si>
    <t>Vnitrostaveništní doprava suti a vybouraných hmot vodorovně do 50 m svisle s omezením mechanizace pro budovy a haly výšky přes 9 do 12 m</t>
  </si>
  <si>
    <t>19807933</t>
  </si>
  <si>
    <t>159</t>
  </si>
  <si>
    <t>997013501</t>
  </si>
  <si>
    <t>Odvoz suti a vybouraných hmot na skládku nebo meziskládku se složením, na vzdálenost do 1 km</t>
  </si>
  <si>
    <t>1564211217</t>
  </si>
  <si>
    <t>"suť bez AZC materiálu" 246,508-0,410</t>
  </si>
  <si>
    <t>160</t>
  </si>
  <si>
    <t>997013509</t>
  </si>
  <si>
    <t>Odvoz suti a vybouraných hmot na skládku nebo meziskládku se složením, na vzdálenost Příplatek k ceně za každý další i započatý 1 km přes 1 km</t>
  </si>
  <si>
    <t>-718915776</t>
  </si>
  <si>
    <t>246,098*9 'Přepočtené koeficientem množství</t>
  </si>
  <si>
    <t>161</t>
  </si>
  <si>
    <t>997013631</t>
  </si>
  <si>
    <t>Poplatek za uložení stavebního odpadu na skládce (skládkovné) směsného stavebního a demoličního zatříděného do Katalogu odpadů pod kódem 17 09 04</t>
  </si>
  <si>
    <t>-940468498</t>
  </si>
  <si>
    <t>998</t>
  </si>
  <si>
    <t>Přesun hmot</t>
  </si>
  <si>
    <t>162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</si>
  <si>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</si>
  <si>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</si>
  <si>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971230085</t>
  </si>
  <si>
    <t>PSV</t>
  </si>
  <si>
    <t>Práce a dodávky PSV</t>
  </si>
  <si>
    <t>711</t>
  </si>
  <si>
    <t>Izolace proti vodě, vlhkosti a plynům</t>
  </si>
  <si>
    <t>163</t>
  </si>
  <si>
    <t>711 R_001</t>
  </si>
  <si>
    <t>Napojení nových izolací proti vodě na stávající, vč.případného přisekání apod.</t>
  </si>
  <si>
    <t>celkem</t>
  </si>
  <si>
    <t>1190933150</t>
  </si>
  <si>
    <t>164</t>
  </si>
  <si>
    <t>711111001</t>
  </si>
  <si>
    <t>Provedení izolace proti zemní vlhkosti natěradly a tmely za studena na ploše vodorovné V nátěrem penetračním</t>
  </si>
  <si>
    <t>-1686796920</t>
  </si>
  <si>
    <t>testery</t>
  </si>
  <si>
    <t>4,20*2,00-0,90*2,00+2,85*1,50-0,90*1,50</t>
  </si>
  <si>
    <t>pracovní prostor pro betonování a montáž testerů - doplnění izolace</t>
  </si>
  <si>
    <t>20,000</t>
  </si>
  <si>
    <t>165</t>
  </si>
  <si>
    <t>11163150</t>
  </si>
  <si>
    <t>lak penetrační asfaltový</t>
  </si>
  <si>
    <t>-828944204</t>
  </si>
  <si>
    <t>492,258*0,0003 'Přepočtené koeficientem množství</t>
  </si>
  <si>
    <t>166</t>
  </si>
  <si>
    <t>711112001</t>
  </si>
  <si>
    <t>Provedení izolace proti zemní vlhkosti natěradly a tmely za studena na ploše svislé S nátěrem penetračním</t>
  </si>
  <si>
    <t>309955955</t>
  </si>
  <si>
    <t>testery - izolační přizdívky, napojení na vodorovnou izolaci</t>
  </si>
  <si>
    <t>(4,20+2,00)*2*1,15-0,90*1,15*2</t>
  </si>
  <si>
    <t>(0,50*2+1,365)*1,20+(2,85+1,50)*2*0,40-0,90*0,40*2</t>
  </si>
  <si>
    <t>"rezerva" 10,000</t>
  </si>
  <si>
    <t>167</t>
  </si>
  <si>
    <t>822138577</t>
  </si>
  <si>
    <t>27,788*0,00035 'Přepočtené koeficientem množství</t>
  </si>
  <si>
    <t>168</t>
  </si>
  <si>
    <t>711141559</t>
  </si>
  <si>
    <t>Provedení izolace proti zemní vlhkosti pásy přitavením NAIP na ploše vodorovné V</t>
  </si>
  <si>
    <t>-530986173</t>
  </si>
  <si>
    <t>GLASTEK 40 SPECIAL MINERAL + ELASTEK 40 SPECIAL MINERAL</t>
  </si>
  <si>
    <t>"104" (22,45*17,80+4,00*0,30*6-12,325*0,90)*2</t>
  </si>
  <si>
    <t>"106" (4,45*9,80+2,40*0,30)*2</t>
  </si>
  <si>
    <t>"107" (4,45*5,00+1,45*0,30)*2</t>
  </si>
  <si>
    <t>(4,20*2,00-0,90*2,00+2,85*1,50-0,90*1,50)*2</t>
  </si>
  <si>
    <t>20,00*2</t>
  </si>
  <si>
    <t>169</t>
  </si>
  <si>
    <t>1010151880</t>
  </si>
  <si>
    <t>Hydroizolační asfaltový pás GLASTEK 40 SPECIAL MINERAL (role/7,5 m2)</t>
  </si>
  <si>
    <t>-2078035450</t>
  </si>
  <si>
    <t>492,2575*1,15 'Přepočtené koeficientem množství</t>
  </si>
  <si>
    <t>170</t>
  </si>
  <si>
    <t>1010151220</t>
  </si>
  <si>
    <t>Hydroizolační asfaltový pás ELASTEK 40 SPECIAL MINERAL (role/7,5 m2)</t>
  </si>
  <si>
    <t>1715051970</t>
  </si>
  <si>
    <t>171</t>
  </si>
  <si>
    <t>711142559</t>
  </si>
  <si>
    <t>Provedení izolace proti zemní vlhkosti pásy přitavením NAIP na ploše svislé S</t>
  </si>
  <si>
    <t>-2129218117</t>
  </si>
  <si>
    <t>((4,20+2,00)*2*1,15-0,90*1,15*2)*2</t>
  </si>
  <si>
    <t>((0,50*2+1,365)*1,20+(2,85+1,50)*2*0,40-0,90*0,40*2)*2</t>
  </si>
  <si>
    <t>"rezerva" 10,00*2</t>
  </si>
  <si>
    <t>172</t>
  </si>
  <si>
    <t>-1570796640</t>
  </si>
  <si>
    <t>27,788*1,2 'Přepočtené koeficientem množství</t>
  </si>
  <si>
    <t>173</t>
  </si>
  <si>
    <t>391956969</t>
  </si>
  <si>
    <t>174</t>
  </si>
  <si>
    <t>711193121</t>
  </si>
  <si>
    <t>Izolace proti zemní vlhkosti ostatní těsnicí hmotou dvousložkovou na bázi cementu na ploše vodorovné V</t>
  </si>
  <si>
    <t>-371896809</t>
  </si>
  <si>
    <t>podlaha C 2</t>
  </si>
  <si>
    <t>"205" 3,20*1,85-1,30*1,00+0,90*0,10</t>
  </si>
  <si>
    <t>"206" 1,20*0,90+0,80*0,10</t>
  </si>
  <si>
    <t>"209" 0,90*1,85+0,80*0,10</t>
  </si>
  <si>
    <t>"210" 1,15*1,85+0,80*0,10</t>
  </si>
  <si>
    <t>175</t>
  </si>
  <si>
    <t>711193131</t>
  </si>
  <si>
    <t>Izolace proti zemní vlhkosti ostatní těsnicí hmotou dvousložkovou na bázi cementu na ploše svislé S</t>
  </si>
  <si>
    <t>263618824</t>
  </si>
  <si>
    <t>"205" (3,20+1,85)*2*0,20+(0,85+0,60*2)*1,30</t>
  </si>
  <si>
    <t>"206" (1,20+0,90)*2*0,20</t>
  </si>
  <si>
    <t>"207" (2,20+1,85)*2*0,20</t>
  </si>
  <si>
    <t>176</t>
  </si>
  <si>
    <t>771591162</t>
  </si>
  <si>
    <t>Příprava podkladu před provedením dlažby montáž profilu dilatační spáry koutové (při styku podlahy se stěnou)</t>
  </si>
  <si>
    <t>-1690388727</t>
  </si>
  <si>
    <t>"205" (3,20+1,85)*2+0,20*4+1,50*2</t>
  </si>
  <si>
    <t>"206" (1,20+0,90)*2+0,20*4</t>
  </si>
  <si>
    <t>"207" (2,20+1,85)*2+0,20*4</t>
  </si>
  <si>
    <t>"209" (0,90+1,85)*2+2,00*4</t>
  </si>
  <si>
    <t>"210" (1,15+1,85)*2+2,00*4</t>
  </si>
  <si>
    <t>177</t>
  </si>
  <si>
    <t>28355200</t>
  </si>
  <si>
    <t>páska pružná těsnící hydroizolační š do 125mm</t>
  </si>
  <si>
    <t>637409451</t>
  </si>
  <si>
    <t>55,3*1,1 'Přepočtené koeficientem množství</t>
  </si>
  <si>
    <t>178</t>
  </si>
  <si>
    <t>771591115</t>
  </si>
  <si>
    <t>Podlahy - dokončovací práce spárování silikonem</t>
  </si>
  <si>
    <t>-1512594080</t>
  </si>
  <si>
    <t>v místnostech s keramickými dlažbami / keramický obklad</t>
  </si>
  <si>
    <t>v místnostech s keramickými / cihelnými dlažbami / keramický sokl</t>
  </si>
  <si>
    <t>"1.N.P." 5,025+1,325+0,10*2+1,20+2,50+1,50+0,10*2+(2,60+1,05)*2+10,70*2+0,90</t>
  </si>
  <si>
    <t>"2.N.P." (4,45+5,00+0,20)*2+0,10+5,45+1,15+7,85+1,475+3,20*4+(4,45+2,60)*2</t>
  </si>
  <si>
    <t>"schody" 0,90+3,70+2,225+0,185*24+(0,25*2+0,21*2)*7</t>
  </si>
  <si>
    <t>179</t>
  </si>
  <si>
    <t>998711102</t>
  </si>
  <si>
    <t>Přesun hmot pro izolace proti vodě, vlhkosti a plynům stanovený z hmotnosti přesunovaného materiálu vodorovná dopravní vzdálenost do 50 m v objektech výšky přes 6 do 12 m</t>
  </si>
  <si>
    <t>1659887726</t>
  </si>
  <si>
    <t>712</t>
  </si>
  <si>
    <t>Povlakové krytiny</t>
  </si>
  <si>
    <t>712 - 1</t>
  </si>
  <si>
    <t>Střecha - S 1</t>
  </si>
  <si>
    <t>180</t>
  </si>
  <si>
    <t>712 - 1 R_001</t>
  </si>
  <si>
    <t>Příprava stávajícího podkladu - očištění apod.</t>
  </si>
  <si>
    <t>1095496496</t>
  </si>
  <si>
    <t>"S 1" 9,80*2*28,25</t>
  </si>
  <si>
    <t>181</t>
  </si>
  <si>
    <t>712363511</t>
  </si>
  <si>
    <t>Provedení povlakové krytiny střech plochých do 10° s mechanicky kotvenou izolací včetně položení fólie a horkovzdušného svaření tl. tepelné izolace přes 140 mm do 200 mm budovy výšky do 18 m, kotvené do trapézového plechu nebo do dřeva vnitřní pole</t>
  </si>
  <si>
    <t>1570890343</t>
  </si>
  <si>
    <t>skladba S 1</t>
  </si>
  <si>
    <t>9,80*2*28,25</t>
  </si>
  <si>
    <t>odpočet krajních polí</t>
  </si>
  <si>
    <t>-(9,80*2+26,25)*2*1,00</t>
  </si>
  <si>
    <t>182</t>
  </si>
  <si>
    <t>28322012</t>
  </si>
  <si>
    <t>fólie hydroizolační střešní mPVC mechanicky kotvená tl 1,5mm šedá (vyztužení PES mřížkou)</t>
  </si>
  <si>
    <t>-1622535340</t>
  </si>
  <si>
    <t>462*1,15 'Přepočtené koeficientem množství</t>
  </si>
  <si>
    <t>183</t>
  </si>
  <si>
    <t>712363512</t>
  </si>
  <si>
    <t>Provedení povlakové krytiny střech plochých do 10° s mechanicky kotvenou izolací včetně položení fólie a horkovzdušného svaření tl. tepelné izolace přes 140 mm do 200 mm budovy výšky do 18 m, kotvené do trapézového plechu nebo do dřeva krajní pole</t>
  </si>
  <si>
    <t>-1828695480</t>
  </si>
  <si>
    <t>(9,80*2+26,25)*2*1,00-1,00*4</t>
  </si>
  <si>
    <t>184</t>
  </si>
  <si>
    <t>-608424929</t>
  </si>
  <si>
    <t>87,7*1,15 'Přepočtené koeficientem množství</t>
  </si>
  <si>
    <t>185</t>
  </si>
  <si>
    <t>712363513</t>
  </si>
  <si>
    <t>Provedení povlakové krytiny střech plochých do 10° s mechanicky kotvenou izolací včetně položení fólie a horkovzdušného svaření tl. tepelné izolace přes 140 mm do 200 mm budovy výšky do 18 m, kotvené do trapézového plechu nebo do dřeva rohové pole</t>
  </si>
  <si>
    <t>491606759</t>
  </si>
  <si>
    <t>1,00*1,00*4</t>
  </si>
  <si>
    <t>186</t>
  </si>
  <si>
    <t>1367750259</t>
  </si>
  <si>
    <t>4*1,15 'Přepočtené koeficientem množství</t>
  </si>
  <si>
    <t>187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</si>
  <si>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</si>
  <si>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</si>
  <si>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261459428</t>
  </si>
  <si>
    <t>"okap" 28,25*2*0,25</t>
  </si>
  <si>
    <t>"závětrná lišta" 9,90*2*2*(0,20+0,25)</t>
  </si>
  <si>
    <t>188</t>
  </si>
  <si>
    <t>712363357</t>
  </si>
  <si>
    <t>Povlakové krytiny střech plochých do 10° z tvarovaných poplastovaných lišt pro mPVC okapnice rš 250 mm</t>
  </si>
  <si>
    <t>1821021456</t>
  </si>
  <si>
    <t>189</t>
  </si>
  <si>
    <t>712363384</t>
  </si>
  <si>
    <t>Povlakové krytiny střech plochých do 10° z tvarovaných poplastovaných lišt ostatní atypická výroba profilů o větší rš</t>
  </si>
  <si>
    <t>197106785</t>
  </si>
  <si>
    <t>"PSV - závětrná lišta" 9,90*4*0,93</t>
  </si>
  <si>
    <t>190</t>
  </si>
  <si>
    <t>712391171</t>
  </si>
  <si>
    <t>Provedení povlakové krytiny střech plochých do 10° -ostatní práce provedení vrstvy textilní podkladní</t>
  </si>
  <si>
    <t>24804981</t>
  </si>
  <si>
    <t>191</t>
  </si>
  <si>
    <t>28343122</t>
  </si>
  <si>
    <t>rohož separační ze skelných vláken 120g/m2 pod hydroizolační fólie</t>
  </si>
  <si>
    <t>-1943146725</t>
  </si>
  <si>
    <t>553,7*1,15 'Přepočtené koeficientem množství</t>
  </si>
  <si>
    <t>192</t>
  </si>
  <si>
    <t>712311101</t>
  </si>
  <si>
    <t>Provedení povlakové krytiny střech plochých do 10° natěradly a tmely za studena nátěrem lakem penetračním nebo asfaltovým</t>
  </si>
  <si>
    <t>-420355647</t>
  </si>
  <si>
    <t>"S 1" 9,80*2*28,25*1,60</t>
  </si>
  <si>
    <t>193</t>
  </si>
  <si>
    <t>312778300</t>
  </si>
  <si>
    <t>885,92*0,0003 'Přepočtené koeficientem množství</t>
  </si>
  <si>
    <t>194</t>
  </si>
  <si>
    <t>712331111</t>
  </si>
  <si>
    <t>Provedení povlakové krytiny střech plochých do 10° pásy na sucho podkladní samolepící asfaltový pás</t>
  </si>
  <si>
    <t>-1680635685</t>
  </si>
  <si>
    <t>195</t>
  </si>
  <si>
    <t>62856003</t>
  </si>
  <si>
    <t>pás asfaltový samolepicí modifikovaný SBS tl 0,4mm s vrchní spřaženou speciální nosnou vložkou z hliníkové fólie, se sníženou hořlavostí</t>
  </si>
  <si>
    <t>-1422608540</t>
  </si>
  <si>
    <t>196</t>
  </si>
  <si>
    <t>713141153</t>
  </si>
  <si>
    <t>Montáž tepelné izolace střech plochých rohožemi, pásy, deskami, dílci, bloky (izolační materiál ve specifikaci) kladenými volně třívrstvá</t>
  </si>
  <si>
    <t>CS ÚRS 2021 01</t>
  </si>
  <si>
    <t>1204057197</t>
  </si>
  <si>
    <t>Online PSC</t>
  </si>
  <si>
    <t>https://podminky.urs.cz/item/CS_URS_2021_01/713141153</t>
  </si>
  <si>
    <t>197</t>
  </si>
  <si>
    <t>55324010</t>
  </si>
  <si>
    <t>panel sendvičový střešní, izolace EPS, požární odolnost REI30 na trapézovém plechu tl 280mm</t>
  </si>
  <si>
    <t>2103609078</t>
  </si>
  <si>
    <t>553,7*1,05 'Přepočtené koeficientem množství</t>
  </si>
  <si>
    <t>198</t>
  </si>
  <si>
    <t>762335123</t>
  </si>
  <si>
    <t>Montáž vázaných konstrukcí krovů krokví rovnoběžných s okapem (vlašských) z řeziva hraněného na ocelový podklad, průřezové plochy přes 224 do 288 cm2</t>
  </si>
  <si>
    <t>-274671956</t>
  </si>
  <si>
    <t>"římsový profil 14×20" 28,25*2+1,00*3*2</t>
  </si>
  <si>
    <t>199</t>
  </si>
  <si>
    <t>762395000</t>
  </si>
  <si>
    <t>Spojovací prostředky krovů, bednění a laťování, nadstřešních konstrukcí svory, prkna, hřebíky, pásová ocel, vruty</t>
  </si>
  <si>
    <t>275899344</t>
  </si>
  <si>
    <t>"římsový profil" 0,14*0,20*62,50</t>
  </si>
  <si>
    <t>200</t>
  </si>
  <si>
    <t>60512136</t>
  </si>
  <si>
    <t>hranol stavební řezivo průřezu do 288cm2 dl 6-8m</t>
  </si>
  <si>
    <t>1172383737</t>
  </si>
  <si>
    <t>1,75*1,1 'Přepočtené koeficientem množství</t>
  </si>
  <si>
    <t>201</t>
  </si>
  <si>
    <t>783213021</t>
  </si>
  <si>
    <t>Napouštěcí nátěr tesařských prvků proti dřevokazným houbám, hmyzu a plísním nezabudovaných do konstrukce dvojnásobný syntetický</t>
  </si>
  <si>
    <t>-332923278</t>
  </si>
  <si>
    <t>"římsový profil" (0,14+0,20)*2*62,50</t>
  </si>
  <si>
    <t>202</t>
  </si>
  <si>
    <t>998712102</t>
  </si>
  <si>
    <t>Přesun hmot pro povlakové krytiny stanovený z hmotnosti přesunovaného materiálu vodorovná dopravní vzdálenost do 50 m v objektech výšky přes 6 do 12 m</t>
  </si>
  <si>
    <t>293380146</t>
  </si>
  <si>
    <t>712 - 2</t>
  </si>
  <si>
    <t>Střecha - S 2</t>
  </si>
  <si>
    <t>203</t>
  </si>
  <si>
    <t>712363411</t>
  </si>
  <si>
    <t>Provedení povlakové krytiny střech plochých do 10° s mechanicky kotvenou izolací včetně položení fólie a horkovzdušného svaření budovy výšky do 18 m, kotvené do trapézového plechu nebo do dřeva vnitřní pole</t>
  </si>
  <si>
    <t>46880983</t>
  </si>
  <si>
    <t>"S 2" (5,00+0,30)*5,35-(5,00+3,35)*2*1,00</t>
  </si>
  <si>
    <t>204</t>
  </si>
  <si>
    <t>1930541309</t>
  </si>
  <si>
    <t>11,655*1,15 'Přepočtené koeficientem množství</t>
  </si>
  <si>
    <t>205</t>
  </si>
  <si>
    <t>712363412</t>
  </si>
  <si>
    <t>Provedení povlakové krytiny střech plochých do 10° s mechanicky kotvenou izolací včetně položení fólie a horkovzdušného svaření tl. tepelné izolace do 100 mm budovy výšky do 18 m, kotvené do trapézového plechu nebo do dřeva krajní pole</t>
  </si>
  <si>
    <t>1873589337</t>
  </si>
  <si>
    <t>(5,00+3,35)*2*1,00-1,00*1,00*4</t>
  </si>
  <si>
    <t>206</t>
  </si>
  <si>
    <t>1275912273</t>
  </si>
  <si>
    <t>12,7*1,15 'Přepočtené koeficientem množství</t>
  </si>
  <si>
    <t>207</t>
  </si>
  <si>
    <t>712363413</t>
  </si>
  <si>
    <t>Provedení povlakové krytiny střech plochých do 10° s mechanicky kotvenou izolací včetně položení fólie a horkovzdušného svaření tl. tepelné izolace do 100 mm budovy výšky do 18 m, kotvené do trapézového plechu nebo do dřeva rohové pole</t>
  </si>
  <si>
    <t>-90240542</t>
  </si>
  <si>
    <t>208</t>
  </si>
  <si>
    <t>1689313289</t>
  </si>
  <si>
    <t>209</t>
  </si>
  <si>
    <t>-857464034</t>
  </si>
  <si>
    <t>"S 2" (5,00+0,30)*5,35</t>
  </si>
  <si>
    <t>210</t>
  </si>
  <si>
    <t>69311068</t>
  </si>
  <si>
    <t>geotextilie netkaná separační, ochranná, filtrační, drenážní PP 300g/m2</t>
  </si>
  <si>
    <t>236759700</t>
  </si>
  <si>
    <t>28,355*1,15 'Přepočtené koeficientem množství</t>
  </si>
  <si>
    <t>211</t>
  </si>
  <si>
    <t>861733458</t>
  </si>
  <si>
    <t>"koutová lišta" 5,35*0,10</t>
  </si>
  <si>
    <t>"okapnice" 5,35*0,25</t>
  </si>
  <si>
    <t>"závětrná lišta" 10,00*0,25</t>
  </si>
  <si>
    <t>"tmelící lišta" 5,35*0,10</t>
  </si>
  <si>
    <t>212</t>
  </si>
  <si>
    <t>712363352</t>
  </si>
  <si>
    <t>Povlakové krytiny střech plochých do 10° z tvarovaných poplastovaných lišt pro mPVC vnitřní koutová lišta rš 100 mm</t>
  </si>
  <si>
    <t>1934576622</t>
  </si>
  <si>
    <t>213</t>
  </si>
  <si>
    <t>-605499715</t>
  </si>
  <si>
    <t>214</t>
  </si>
  <si>
    <t>712363358</t>
  </si>
  <si>
    <t>Povlakové krytiny střech plochých do 10° z tvarovaných poplastovaných lišt pro mPVC závětrná lišta rš 250 mm</t>
  </si>
  <si>
    <t>1657684897</t>
  </si>
  <si>
    <t>5,00*2</t>
  </si>
  <si>
    <t>215</t>
  </si>
  <si>
    <t>712363362</t>
  </si>
  <si>
    <t>Povlakové krytiny střech plochých do 10° z tvarovaných poplastovaných lišt pro mPVC tmelící lišta rš 100 mm</t>
  </si>
  <si>
    <t>-1849007386</t>
  </si>
  <si>
    <t>216</t>
  </si>
  <si>
    <t>762332932</t>
  </si>
  <si>
    <t>Vázané konstrukce krovů doplnění části střešní vazby montáž z nehoblovaného řeziva (materiál ve specifikaci), průřezové plochy přes 120 do 224 cm2</t>
  </si>
  <si>
    <t>-256994413</t>
  </si>
  <si>
    <t>"doplnění krokví 10×14" 5,00*5</t>
  </si>
  <si>
    <t>217</t>
  </si>
  <si>
    <t>762341047</t>
  </si>
  <si>
    <t>Bednění a laťování bednění střech rovných sklonu do 60° s vyřezáním otvorů z dřevoštěpkových desek OSB šroubovaných na rošt na pero a drážku, tloušťky desky 25 mm</t>
  </si>
  <si>
    <t>2114361635</t>
  </si>
  <si>
    <t>218</t>
  </si>
  <si>
    <t>762342441</t>
  </si>
  <si>
    <t>Bednění a laťování montáž lišt trojúhelníkových nebo kontralatí</t>
  </si>
  <si>
    <t>533307223</t>
  </si>
  <si>
    <t>"rošt z latí 60×40" 35,000</t>
  </si>
  <si>
    <t>219</t>
  </si>
  <si>
    <t>1601331900</t>
  </si>
  <si>
    <t>"krokve 10×14" 0,10*0,14*25,00</t>
  </si>
  <si>
    <t>"latě 60×40" 0,06*0,04*35,00</t>
  </si>
  <si>
    <t>"OSB záklop" 26,75*0,025</t>
  </si>
  <si>
    <t>220</t>
  </si>
  <si>
    <t>60512130</t>
  </si>
  <si>
    <t>hranol stavební řezivo průřezu do 224cm2 do dl 6m</t>
  </si>
  <si>
    <t>-492149806</t>
  </si>
  <si>
    <t>0,35*1,1 'Přepočtené koeficientem množství</t>
  </si>
  <si>
    <t>221</t>
  </si>
  <si>
    <t>60514106</t>
  </si>
  <si>
    <t>řezivo jehličnaté lať pevnostní třída S10-13 průřez 40x60mm</t>
  </si>
  <si>
    <t>1038397335</t>
  </si>
  <si>
    <t>0,084*1,1 'Přepočtené koeficientem množství</t>
  </si>
  <si>
    <t>222</t>
  </si>
  <si>
    <t>1454920639</t>
  </si>
  <si>
    <t>"krokve 10×14" (0,10+0,14)*2*25,00</t>
  </si>
  <si>
    <t>"latě 60×40" (0,06+0,04)*2*35,00</t>
  </si>
  <si>
    <t>223</t>
  </si>
  <si>
    <t>-1962894185</t>
  </si>
  <si>
    <t>712 - 3</t>
  </si>
  <si>
    <t>Střecha - S 3</t>
  </si>
  <si>
    <t>224</t>
  </si>
  <si>
    <t>712 - 3 R_001</t>
  </si>
  <si>
    <t>869228556</t>
  </si>
  <si>
    <t>"S 3" 3,35*0,60</t>
  </si>
  <si>
    <t>225</t>
  </si>
  <si>
    <t>712363505</t>
  </si>
  <si>
    <t>Provedení povlakové krytiny střech plochých do 10° s mechanicky kotvenou izolací včetně položení fólie a horkovzdušného svaření tl. tepelné izolace přes 140 mm do 200 mm budovy výšky do 18 m, kotvené do betonu krajní pole</t>
  </si>
  <si>
    <t>1129026195</t>
  </si>
  <si>
    <t>"S 3" (0,30+0,60)*3,35-1,00*0,60*2</t>
  </si>
  <si>
    <t>226</t>
  </si>
  <si>
    <t>412386926</t>
  </si>
  <si>
    <t>1,815*1,15 'Přepočtené koeficientem množství</t>
  </si>
  <si>
    <t>227</t>
  </si>
  <si>
    <t>712363506</t>
  </si>
  <si>
    <t>Provedení povlakové krytiny střech plochých do 10° s mechanicky kotvenou izolací včetně položení fólie a horkovzdušného svaření tl. tepelné izolace přes 140 mm do 200 mm budovy výšky do 18 m, kotvené do betonu rohové pole</t>
  </si>
  <si>
    <t>-1040599214</t>
  </si>
  <si>
    <t>"S 3" 1,00*0,60*2</t>
  </si>
  <si>
    <t>228</t>
  </si>
  <si>
    <t>433509194</t>
  </si>
  <si>
    <t>1,2*1,15 'Přepočtené koeficientem množství</t>
  </si>
  <si>
    <t>229</t>
  </si>
  <si>
    <t>-1328511123</t>
  </si>
  <si>
    <t>"S 3" (0,30+0,60)*3,35</t>
  </si>
  <si>
    <t>230</t>
  </si>
  <si>
    <t>-2126025130</t>
  </si>
  <si>
    <t>3,015*1,15 'Přepočtené koeficientem množství</t>
  </si>
  <si>
    <t>231</t>
  </si>
  <si>
    <t>-1340612969</t>
  </si>
  <si>
    <t>"koutová lišta" 3,35*0,10</t>
  </si>
  <si>
    <t>"okap" 3,35*0,25</t>
  </si>
  <si>
    <t>"závětrná lišta" 1,20*0,25</t>
  </si>
  <si>
    <t>"tmelící lišta" 3,35*0,10</t>
  </si>
  <si>
    <t>232</t>
  </si>
  <si>
    <t>-459482966</t>
  </si>
  <si>
    <t>3,350</t>
  </si>
  <si>
    <t>233</t>
  </si>
  <si>
    <t>1107734078</t>
  </si>
  <si>
    <t>0,60*2</t>
  </si>
  <si>
    <t>234</t>
  </si>
  <si>
    <t>-1203191419</t>
  </si>
  <si>
    <t>235</t>
  </si>
  <si>
    <t>-532009539</t>
  </si>
  <si>
    <t>236</t>
  </si>
  <si>
    <t>713141152</t>
  </si>
  <si>
    <t>Montáž tepelné izolace střech plochých rohožemi, pásy, deskami, dílci, bloky (izolační materiál ve specifikaci) kladenými volně dvouvrstvá</t>
  </si>
  <si>
    <t>-1050062183</t>
  </si>
  <si>
    <t>2×EPS100 tl.100 mm</t>
  </si>
  <si>
    <t>237</t>
  </si>
  <si>
    <t>28372309</t>
  </si>
  <si>
    <t>deska EPS 100 do plochých střech a podlah λ=0,037 tl 100mm</t>
  </si>
  <si>
    <t>-938040621</t>
  </si>
  <si>
    <t>2,01*2,1 'Přepočtené koeficientem množství</t>
  </si>
  <si>
    <t>238</t>
  </si>
  <si>
    <t>-742182190</t>
  </si>
  <si>
    <t>239</t>
  </si>
  <si>
    <t>1694195942</t>
  </si>
  <si>
    <t>3,015*0,0003 'Přepočtené koeficientem množství</t>
  </si>
  <si>
    <t>240</t>
  </si>
  <si>
    <t>660989459</t>
  </si>
  <si>
    <t>241</t>
  </si>
  <si>
    <t>-448540039</t>
  </si>
  <si>
    <t>242</t>
  </si>
  <si>
    <t>762335133</t>
  </si>
  <si>
    <t>Montáž vázaných konstrukcí krovů krokví rovnoběžných s okapem (vlašských) z řeziva hraněného na betonový podklad, průřezové plochy přes 224 do 288 cm2</t>
  </si>
  <si>
    <t>-767356728</t>
  </si>
  <si>
    <t>"římsový profil 14×20" 3,35*1</t>
  </si>
  <si>
    <t>243</t>
  </si>
  <si>
    <t>831298485</t>
  </si>
  <si>
    <t>"římsový profil" 0,14*0,20*3,35</t>
  </si>
  <si>
    <t>244</t>
  </si>
  <si>
    <t>1679321366</t>
  </si>
  <si>
    <t>0,094*1,1 'Přepočtené koeficientem množství</t>
  </si>
  <si>
    <t>245</t>
  </si>
  <si>
    <t>464797542</t>
  </si>
  <si>
    <t>"římsový profil" (0,14+0,20)*2*3,35</t>
  </si>
  <si>
    <t>246</t>
  </si>
  <si>
    <t>-656242809</t>
  </si>
  <si>
    <t>721</t>
  </si>
  <si>
    <t>Zdravotechnika - vnitřní kanalizace</t>
  </si>
  <si>
    <t>247</t>
  </si>
  <si>
    <t>721141102</t>
  </si>
  <si>
    <t>Potrubí z litinových trub bezhrdlových odpadní DN 75</t>
  </si>
  <si>
    <t>-404244757</t>
  </si>
  <si>
    <t>"testery" 0,50*2</t>
  </si>
  <si>
    <t>248</t>
  </si>
  <si>
    <t>721173315</t>
  </si>
  <si>
    <t>Potrubí z trub PVC SN4 dešťové DN 110</t>
  </si>
  <si>
    <t>45768899</t>
  </si>
  <si>
    <t>poznámky na v.č.: 20</t>
  </si>
  <si>
    <t>"3" 1,00*4</t>
  </si>
  <si>
    <t>249</t>
  </si>
  <si>
    <t>721173401</t>
  </si>
  <si>
    <t>Potrubí z trub PVC SN4 svodné (ležaté) DN 110</t>
  </si>
  <si>
    <t>-1519208497</t>
  </si>
  <si>
    <t>"9" 22,000</t>
  </si>
  <si>
    <t>250</t>
  </si>
  <si>
    <t>721173402</t>
  </si>
  <si>
    <t>Potrubí z trub PVC SN4 svodné (ležaté) DN 125</t>
  </si>
  <si>
    <t>-1870287701</t>
  </si>
  <si>
    <t>"8" 18,500</t>
  </si>
  <si>
    <t>251</t>
  </si>
  <si>
    <t>721173403</t>
  </si>
  <si>
    <t>Potrubí z trub PVC SN4 svodné (ležaté) DN 160</t>
  </si>
  <si>
    <t>-1401898806</t>
  </si>
  <si>
    <t>"testery" 1,20*2+0,40*2</t>
  </si>
  <si>
    <t>252</t>
  </si>
  <si>
    <t>998721102</t>
  </si>
  <si>
    <t>Přesun hmot pro vnitřní kanalizace stanovený z hmotnosti přesunovaného materiálu vodorovná dopravní vzdálenost do 50 m v objektech výšky přes 6 do 12 m</t>
  </si>
  <si>
    <t>-171429154</t>
  </si>
  <si>
    <t>725</t>
  </si>
  <si>
    <t>Zdravotechnika - zařizovací předměty</t>
  </si>
  <si>
    <t>253</t>
  </si>
  <si>
    <t>725 P.C.001</t>
  </si>
  <si>
    <t>Doplňky sociálního zařízení - mýdelníky ( bude upřesněno )</t>
  </si>
  <si>
    <t>678707113</t>
  </si>
  <si>
    <t>"ozn.501" 4</t>
  </si>
  <si>
    <t>254</t>
  </si>
  <si>
    <t>725 P.C.002</t>
  </si>
  <si>
    <t>Doplňky sociálního zařízení - WC štětky ( bude upřesněno )</t>
  </si>
  <si>
    <t>-503066597</t>
  </si>
  <si>
    <t>"501" 1</t>
  </si>
  <si>
    <t>255</t>
  </si>
  <si>
    <t>725 P.C.003</t>
  </si>
  <si>
    <t>Doplňky sociálního zařízení - zrcadla ( bude upřesněno )</t>
  </si>
  <si>
    <t>512</t>
  </si>
  <si>
    <t>-853564784</t>
  </si>
  <si>
    <t>"ozn.501" 3</t>
  </si>
  <si>
    <t>256</t>
  </si>
  <si>
    <t>725 P.C.004</t>
  </si>
  <si>
    <t>Doplňky sociálního zařízení - zásobníky na papírové ručníky ( bude upřesněno )</t>
  </si>
  <si>
    <t>-437619552</t>
  </si>
  <si>
    <t>257</t>
  </si>
  <si>
    <t>725 P.C.005</t>
  </si>
  <si>
    <t xml:space="preserve">Doplňky sociálního zařízení - háčky na ručníky </t>
  </si>
  <si>
    <t>1045283705</t>
  </si>
  <si>
    <t>"ozn.501" 6</t>
  </si>
  <si>
    <t>258</t>
  </si>
  <si>
    <t>725 P.C.006</t>
  </si>
  <si>
    <t xml:space="preserve">Doplňky sociálního zařízení - odpadkový koš </t>
  </si>
  <si>
    <t>1977332817</t>
  </si>
  <si>
    <t>259</t>
  </si>
  <si>
    <t>725291621</t>
  </si>
  <si>
    <t>Doplňky zařízení koupelen a záchodů nerezové zásobník toaletních papírů d=300 mm</t>
  </si>
  <si>
    <t>-498635743</t>
  </si>
  <si>
    <t>"ozn.501" 1</t>
  </si>
  <si>
    <t>260</t>
  </si>
  <si>
    <t>998725202</t>
  </si>
  <si>
    <t>Přesun hmot pro zařizovací předměty stanovený procentní sazbou (%) z ceny vodorovná dopravní vzdálenost do 50 m v objektech výšky přes 6 do 12 m</t>
  </si>
  <si>
    <t>%</t>
  </si>
  <si>
    <t>1695242009</t>
  </si>
  <si>
    <t>762</t>
  </si>
  <si>
    <t>Konstrukce tesařské</t>
  </si>
  <si>
    <t>261</t>
  </si>
  <si>
    <t>762420036</t>
  </si>
  <si>
    <t>Obložení stropů nebo střešních podhledů z cementotřískových desek šroubovaných na pero a drážku broušených, tloušťky desky 22 mm</t>
  </si>
  <si>
    <t>-1507222899</t>
  </si>
  <si>
    <t>262</t>
  </si>
  <si>
    <t>762495000</t>
  </si>
  <si>
    <t>Spojovací prostředky olištování spár, obložení stropů, střešních podhledů a stěn hřebíky, vruty</t>
  </si>
  <si>
    <t>1422647174</t>
  </si>
  <si>
    <t>263</t>
  </si>
  <si>
    <t>998762102</t>
  </si>
  <si>
    <t>Přesun hmot pro konstrukce tesařské stanovený z hmotnosti přesunovaného materiálu vodorovná dopravní vzdálenost do 50 m v objektech výšky přes 6 do 12 m</t>
  </si>
  <si>
    <t>965559242</t>
  </si>
  <si>
    <t>763</t>
  </si>
  <si>
    <t>Konstrukce suché výstavby</t>
  </si>
  <si>
    <t>264</t>
  </si>
  <si>
    <t>763131431</t>
  </si>
  <si>
    <t>Podhled ze sádrokartonových desek dvouvrstvá zavěšená spodní konstrukce z ocelových profilů CD, UD jednoduše opláštěná deskou protipožární DF, tl. 12,5 mm, bez izolace, REI do 90</t>
  </si>
  <si>
    <t>477379096</t>
  </si>
  <si>
    <t>"350A" 9,00*2</t>
  </si>
  <si>
    <t>265</t>
  </si>
  <si>
    <t>763131714</t>
  </si>
  <si>
    <t>Podhled ze sádrokartonových desek ostatní práce a konstrukce na podhledech ze sádrokartonových desek základní penetrační nátěr</t>
  </si>
  <si>
    <t>1520900204</t>
  </si>
  <si>
    <t>266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</si>
  <si>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</si>
  <si>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</si>
  <si>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-720830100</t>
  </si>
  <si>
    <t>764</t>
  </si>
  <si>
    <t>Konstrukce klempířské</t>
  </si>
  <si>
    <t>267</t>
  </si>
  <si>
    <t>764216603</t>
  </si>
  <si>
    <t>Oplechování parapetů z pozinkovaného plechu s povrchovou úpravou rovných mechanicky kotvené, bez rohů rš 250 mm</t>
  </si>
  <si>
    <t>-1294631121</t>
  </si>
  <si>
    <t>17,55*2</t>
  </si>
  <si>
    <t>268</t>
  </si>
  <si>
    <t>764216604</t>
  </si>
  <si>
    <t>Oplechování parapetů z pozinkovaného plechu s povrchovou úpravou rovných mechanicky kotvené, bez rohů rš 330 mm</t>
  </si>
  <si>
    <t>1235461835</t>
  </si>
  <si>
    <t>2,15*9+2,75+4,25*2+1,55*2+0,65*2+2,45</t>
  </si>
  <si>
    <t>269</t>
  </si>
  <si>
    <t>764511602</t>
  </si>
  <si>
    <t>Žlab podokapní z pozinkovaného plechu s povrchovou úpravou včetně háků a čel půlkruhový rš 330 mm</t>
  </si>
  <si>
    <t>-1097088343</t>
  </si>
  <si>
    <t>"300" 29,50*2</t>
  </si>
  <si>
    <t>270</t>
  </si>
  <si>
    <t>764511642</t>
  </si>
  <si>
    <t>Žlab podokapní z pozinkovaného plechu s povrchovou úpravou včetně háků a čel kotlík oválný (trychtýřový), rš žlabu/průměr svodu 330/100 mm</t>
  </si>
  <si>
    <t>1741863721</t>
  </si>
  <si>
    <t>"300" 4</t>
  </si>
  <si>
    <t>271</t>
  </si>
  <si>
    <t>764518622</t>
  </si>
  <si>
    <t>Svod z pozinkovaného plechu s upraveným povrchem včetně objímek, kolen a odskoků kruhový, průměru 100 mm</t>
  </si>
  <si>
    <t>1378351906</t>
  </si>
  <si>
    <t>"300" 8,50*4</t>
  </si>
  <si>
    <t>272</t>
  </si>
  <si>
    <t>998764102</t>
  </si>
  <si>
    <t>Přesun hmot pro konstrukce klempířské stanovený z hmotnosti přesunovaného materiálu vodorovná dopravní vzdálenost do 50 m v objektech výšky přes 6 do 12 m</t>
  </si>
  <si>
    <t>-215453460</t>
  </si>
  <si>
    <t>766</t>
  </si>
  <si>
    <t>Konstrukce truhlářské</t>
  </si>
  <si>
    <t>273</t>
  </si>
  <si>
    <t>766660001</t>
  </si>
  <si>
    <t>Montáž dveřních křídel dřevěných nebo plastových otevíravých do ocelové zárubně povrchově upravených jednokřídlových, šířky do 800 mm</t>
  </si>
  <si>
    <t>-395266110</t>
  </si>
  <si>
    <t>"10/L" 1</t>
  </si>
  <si>
    <t>"11/L,P" 1+1</t>
  </si>
  <si>
    <t>"15" 1</t>
  </si>
  <si>
    <t>274</t>
  </si>
  <si>
    <t>61162025</t>
  </si>
  <si>
    <t xml:space="preserve">dveře jednokřídlé dřevotřískové povrch fóliový plné 700x1970/2100mm, povrch světlý dub, kování nerez se štítkem, zámek dosický, součástí dbeří je spodní větrací mřížka  ( podrobná specifikace dle PSV ozn.14/L )</t>
  </si>
  <si>
    <t>1851913678</t>
  </si>
  <si>
    <t>275</t>
  </si>
  <si>
    <t>61162024</t>
  </si>
  <si>
    <t>dveře jednokřídlé dřevotřískové povrch fóliový plné 600x1970/2100mm, povrch světlý dub, kování nerez se štítkem, zámek dosický ( podrobná specifikace dle PSV ozn.10/L )</t>
  </si>
  <si>
    <t>-1927921522</t>
  </si>
  <si>
    <t>276</t>
  </si>
  <si>
    <t>61162026</t>
  </si>
  <si>
    <t>dveře jednokřídlé dřevotřískové povrch fóliový plné 800x1970/2100mm, povrch světlý dub, kování nerez se štítkem, zámek dosický ( podrobná specifikace dle PSV ozn.12/L )</t>
  </si>
  <si>
    <t>1673468019</t>
  </si>
  <si>
    <t>277</t>
  </si>
  <si>
    <t>61162032</t>
  </si>
  <si>
    <t>dveře jednokřídlé dřevotřískové povrch fóliový ze 2/3 prosklené (model 30) 800x1970/2100mm, povrch světlý dub, kování nerez se štítkem, zámek dosický ( podrobná specifikace dle PSV ozn.11/L,P; 13/P )</t>
  </si>
  <si>
    <t>-2031246682</t>
  </si>
  <si>
    <t>278</t>
  </si>
  <si>
    <t>766660720</t>
  </si>
  <si>
    <t>Montáž dveřních doplňků větrací mřížky s vyříznutím otvoru</t>
  </si>
  <si>
    <t>-983903402</t>
  </si>
  <si>
    <t>279</t>
  </si>
  <si>
    <t>766691914</t>
  </si>
  <si>
    <t>Ostatní práce vyvěšení nebo zavěšení křídel s případným uložením a opětovným zavěšením po provedení stavebních změn dřevěných dveřních, plochy do 2 m2</t>
  </si>
  <si>
    <t>1318658481</t>
  </si>
  <si>
    <t>"stávající zárubeň" 4</t>
  </si>
  <si>
    <t>280</t>
  </si>
  <si>
    <t>766 R_001</t>
  </si>
  <si>
    <t>Montáž a dodávka - tabulka s účelem místnosti na dveře</t>
  </si>
  <si>
    <t>-614392705</t>
  </si>
  <si>
    <t>281</t>
  </si>
  <si>
    <t>998766102</t>
  </si>
  <si>
    <t>Přesun hmot pro konstrukce truhlářské stanovený z hmotnosti přesunovaného materiálu vodorovná dopravní vzdálenost do 50 m v objektech výšky přes 6 do 12 m</t>
  </si>
  <si>
    <t>908276202</t>
  </si>
  <si>
    <t>766 - 1</t>
  </si>
  <si>
    <t>Výplně otvorů z plastových profilů</t>
  </si>
  <si>
    <t>282</t>
  </si>
  <si>
    <t>766_1 R_001</t>
  </si>
  <si>
    <t xml:space="preserve">Montáž výplní otvorů z plastových profilů </t>
  </si>
  <si>
    <t>-332297629</t>
  </si>
  <si>
    <t>"50" (2,10+1,60)*2*9</t>
  </si>
  <si>
    <t>"51" (2,70+1,60)*2*1</t>
  </si>
  <si>
    <t>"52" (2,10+1,60)*2*2</t>
  </si>
  <si>
    <t>"53" (1,50+1,60)*2*1</t>
  </si>
  <si>
    <t>"54" (0,60+1,20)*2*2</t>
  </si>
  <si>
    <t>"55" 1,50*4*3</t>
  </si>
  <si>
    <t>"56" (2,40+1,80)*2*1</t>
  </si>
  <si>
    <t>"57" 1,50*4*1</t>
  </si>
  <si>
    <t>"58" (0,70+1,80)*2*25*2</t>
  </si>
  <si>
    <t>283</t>
  </si>
  <si>
    <t>611 R_001</t>
  </si>
  <si>
    <t>Dodávka - výplně otvorů z plastových profilů - okna; barva bílá/bílá RAL9010; Uw=0,96 W/m2K - parametry dle PSV; bude upřesněno cenovou nabídkou specializované firmy (podrobná specifikace dle ozn.50-58 )</t>
  </si>
  <si>
    <t>-1031174590</t>
  </si>
  <si>
    <t>50 - 210×160 OS 2 křídl.; ovládání z podlahy - 9 ks</t>
  </si>
  <si>
    <t>51 - 270×160 SKL+FIX+SKL 3 křídl. - 1 ks</t>
  </si>
  <si>
    <t>52 - sestava 2 × 210×160 OS 2 křídl. - 2 ks</t>
  </si>
  <si>
    <t>53 - 150×160 OS 2 křídl.; ovládání z podlahy - 1 ks</t>
  </si>
  <si>
    <t>54 - 60×120 OS 1 křídl.; ovládání z podlahy - 2 ks</t>
  </si>
  <si>
    <t>55 - 150×160 OS 2 křídl.; ovládání z podlahy - 3 ks</t>
  </si>
  <si>
    <t>56 - 240×180 OS 3 křídl.; ovládání z podlahy - 1 ks</t>
  </si>
  <si>
    <t>57 - 150×150 OS 1 křídl.; ovládání z podlahy - 1 ks</t>
  </si>
  <si>
    <t>58 - sestava 25 × 70×180 FIX - 2 kpl</t>
  </si>
  <si>
    <t>284</t>
  </si>
  <si>
    <t>766_1 R_002</t>
  </si>
  <si>
    <t>Montáž a dodávka - systém certifikovaný parotěsný a paropropustný systém pro montážní spáru</t>
  </si>
  <si>
    <t>-53131656</t>
  </si>
  <si>
    <t>ozn.50-58</t>
  </si>
  <si>
    <t>(2,10+1,60)*2*9+(2,70+1,60)*2*1</t>
  </si>
  <si>
    <t>(4,20+1,60)*2*2+(1,50+1,60)*2*1</t>
  </si>
  <si>
    <t>(0,60+1,20)*2*2+1,50*4*3</t>
  </si>
  <si>
    <t>(2,40+1,80)*2*1+1,50*4*1+(17,50+1,80)*2*2</t>
  </si>
  <si>
    <t>285</t>
  </si>
  <si>
    <t>766694111</t>
  </si>
  <si>
    <t>Montáž ostatních truhlářských konstrukcí parapetních desek dřevěných nebo plastových šířky do 300 mm</t>
  </si>
  <si>
    <t>312496109</t>
  </si>
  <si>
    <t>"150" 1,55*2</t>
  </si>
  <si>
    <t>"250" 4,25*2</t>
  </si>
  <si>
    <t>"350" 17,55*2+2,15*9+2,75*1+1,55*1+0,65*2+1,55*3+2,45*1</t>
  </si>
  <si>
    <t>286</t>
  </si>
  <si>
    <t>61144403</t>
  </si>
  <si>
    <t>parapet plastový vnitřní komůrkový 350x20x1000mm</t>
  </si>
  <si>
    <t>698428133</t>
  </si>
  <si>
    <t>67,15*1,05 'Přepočtené koeficientem množství</t>
  </si>
  <si>
    <t>287</t>
  </si>
  <si>
    <t>61144401</t>
  </si>
  <si>
    <t>parapet plastový vnitřní komůrkový 250x20x1000mm</t>
  </si>
  <si>
    <t>-1658521602</t>
  </si>
  <si>
    <t>8,5*1,05 'Přepočtené koeficientem množství</t>
  </si>
  <si>
    <t>288</t>
  </si>
  <si>
    <t>61144400</t>
  </si>
  <si>
    <t>parapet plastový vnitřní komůrkový 150×20×1000 mm</t>
  </si>
  <si>
    <t>-768890153</t>
  </si>
  <si>
    <t>3,1*1,05 'Přepočtené koeficientem množství</t>
  </si>
  <si>
    <t>289</t>
  </si>
  <si>
    <t>61144019</t>
  </si>
  <si>
    <t>koncovka k parapetu plastovému vnitřnímu 1 pár</t>
  </si>
  <si>
    <t>sada</t>
  </si>
  <si>
    <t>1608680352</t>
  </si>
  <si>
    <t>290</t>
  </si>
  <si>
    <t>998766202</t>
  </si>
  <si>
    <t>Přesun hmot pro konstrukce truhlářské stanovený procentní sazbou (%) z ceny vodorovná dopravní vzdálenost do 50 m v objektech výšky přes 6 do 12 m</t>
  </si>
  <si>
    <t>-361155771</t>
  </si>
  <si>
    <t>767</t>
  </si>
  <si>
    <t>Konstrukce zámečnické</t>
  </si>
  <si>
    <t>291</t>
  </si>
  <si>
    <t>767 R_001</t>
  </si>
  <si>
    <t>Montáž a dodávka - dveře vnitřní do sprchy vč.nerez rámu; velikost 70×170/70×197; materiál dveří - bílý mléčný tvrzený plast; kování mušle na magneti; zámek typová západka ( podrobná specifikace dle pSV ozn.16 )</t>
  </si>
  <si>
    <t>-1306660049</t>
  </si>
  <si>
    <t>292</t>
  </si>
  <si>
    <t>767 R_002</t>
  </si>
  <si>
    <t>Montáž a dodávka - ocelové schody 5×207,14/250 šířka 0,90 m; nástupnice z pororoštů, povrchová úprava žárový pozink ( dle pozn.11 na v.č.: 20 )</t>
  </si>
  <si>
    <t>1764528523</t>
  </si>
  <si>
    <t>293</t>
  </si>
  <si>
    <t>767 R_003</t>
  </si>
  <si>
    <t>Montáž a dodávka - ukončovací úhelník podlahy u vrat L 100×100×6 vč.kotev pás 50×4 dl.250 mm; povrchová úprava žárový pozink</t>
  </si>
  <si>
    <t>-1035557814</t>
  </si>
  <si>
    <t>13,00*2</t>
  </si>
  <si>
    <t>294</t>
  </si>
  <si>
    <t>767531111</t>
  </si>
  <si>
    <t>Montáž vstupních čistících zón z rohoží kovových nebo plastových</t>
  </si>
  <si>
    <t>CS ÚRS 2019 01</t>
  </si>
  <si>
    <t>-1260549963</t>
  </si>
  <si>
    <t>"500" 1,00*0,60</t>
  </si>
  <si>
    <t>295</t>
  </si>
  <si>
    <t>69752030</t>
  </si>
  <si>
    <t>rohož vstupní provedení hliník nebo mosaz/gumové vlnovky/</t>
  </si>
  <si>
    <t>-345891603</t>
  </si>
  <si>
    <t>0,6*1,1 'Přepočtené koeficientem množství</t>
  </si>
  <si>
    <t>296</t>
  </si>
  <si>
    <t>767531121</t>
  </si>
  <si>
    <t>Montáž vstupních čistících zón z rohoží osazení rámu mosazného nebo hliníkového zapuštěného z L profilů</t>
  </si>
  <si>
    <t>2013287454</t>
  </si>
  <si>
    <t>"500" (1,00+0,60)*2*1</t>
  </si>
  <si>
    <t>297</t>
  </si>
  <si>
    <t>69752160</t>
  </si>
  <si>
    <t>rám pro zapuštění profil L-30/30 25/25 20/30 15/30-Al</t>
  </si>
  <si>
    <t>496630945</t>
  </si>
  <si>
    <t>3,2*1,1 'Přepočtené koeficientem množství</t>
  </si>
  <si>
    <t>298</t>
  </si>
  <si>
    <t>767651210</t>
  </si>
  <si>
    <t>Montáž vrat garážových nebo průmyslových otvíravých do ocelové zárubně z dílů, plochy do 6 m2</t>
  </si>
  <si>
    <t>1650230571</t>
  </si>
  <si>
    <t>299</t>
  </si>
  <si>
    <t>55344709</t>
  </si>
  <si>
    <t>vrata ocelová otočná s rámem dvoukřídlová 145×240 cm, barva šedá RAL7031, kování, zámek bezpečnostní ( podrobná specifikace dle PSV ozn.100 )</t>
  </si>
  <si>
    <t>-71170222</t>
  </si>
  <si>
    <t>300</t>
  </si>
  <si>
    <t>55344710</t>
  </si>
  <si>
    <t>vrata ocelová otočná s rámem dvoukřídlová 240×240 cm, barva šedá RAL7031, kování, zámek bezpečnostní ( podrobná specifikace dle PSV ozn.101 )</t>
  </si>
  <si>
    <t>1512862451</t>
  </si>
  <si>
    <t>301</t>
  </si>
  <si>
    <t>998767202</t>
  </si>
  <si>
    <t>Přesun hmot pro zámečnické konstrukce stanovený procentní sazbou (%) z ceny vodorovná dopravní vzdálenost do 50 m v objektech výšky přes 6 do 12 m</t>
  </si>
  <si>
    <t>737979524</t>
  </si>
  <si>
    <t>767 - 1</t>
  </si>
  <si>
    <t>Výplně otvorů z hliníkových profilů</t>
  </si>
  <si>
    <t>302</t>
  </si>
  <si>
    <t>767 - 1 R_001</t>
  </si>
  <si>
    <t>Montáž a dodávka - vnitřní dveře z hliníkových profilů vč.rámu 85×197/105×210 cm; dveře prosklené dvojsklem čirým bezpečnostním 2B2; barva bílá/bílá RAL9010, kování klika-klika, zámek bezpečnostní vložkový ( podrobná specifikace dle PSV ozn.60 )</t>
  </si>
  <si>
    <t>746879190</t>
  </si>
  <si>
    <t>303</t>
  </si>
  <si>
    <t>767 - 1 R_002</t>
  </si>
  <si>
    <t>Montáž a dodávka - vnitřní dveře z hliníkových profilů vč.rámu 85×197/105×210 cm; plné; barva bílá/bílá RAL9010, kování klika-klika, zámek bezpečnostní vložkový, samozavírač ( podrobná specifikace dle PSV ozn.61 )</t>
  </si>
  <si>
    <t>474737671</t>
  </si>
  <si>
    <t>304</t>
  </si>
  <si>
    <t>767 - 1 R_003</t>
  </si>
  <si>
    <t>Montáž a dodávka - vstupní sestava dveří a dočních světlíků vč.rámu 240×215*100×215 cm; prosklení dvojsklem čirým bezpečnostním 2B2; barva bílá/bílá RAL9010, kování klika-klika, zámek bezpečnostní vložkový ( podrobná specifikace dle PSV ozn.62 )</t>
  </si>
  <si>
    <t>1332627824</t>
  </si>
  <si>
    <t>305</t>
  </si>
  <si>
    <t>-527021135</t>
  </si>
  <si>
    <t>771</t>
  </si>
  <si>
    <t>Podlahy z dlaždic</t>
  </si>
  <si>
    <t>306</t>
  </si>
  <si>
    <t>711191001</t>
  </si>
  <si>
    <t>Provedení nátěru adhezního můstku na ploše vodorovné V</t>
  </si>
  <si>
    <t>-37005223</t>
  </si>
  <si>
    <t>"C 1 + C 2" 55,883+13,893</t>
  </si>
  <si>
    <t>"schody" 1,20*(0,278+0,185)*24</t>
  </si>
  <si>
    <t>307</t>
  </si>
  <si>
    <t>58581220</t>
  </si>
  <si>
    <t>můstek adhezní pod izolační a vyrovnávací lepící hmoty</t>
  </si>
  <si>
    <t>-2022200532</t>
  </si>
  <si>
    <t>83,11*0,118 'Přepočtené koeficientem množství</t>
  </si>
  <si>
    <t>308</t>
  </si>
  <si>
    <t>771 R_001</t>
  </si>
  <si>
    <t>Příprava podkladu - přebroušení stávajícího podkladu po vybourání dlažby</t>
  </si>
  <si>
    <t>-252141484</t>
  </si>
  <si>
    <t>309</t>
  </si>
  <si>
    <t>771111011</t>
  </si>
  <si>
    <t>Příprava podkladu před provedením dlažby vysátí podlah</t>
  </si>
  <si>
    <t>-1264920177</t>
  </si>
  <si>
    <t>310</t>
  </si>
  <si>
    <t>771151022</t>
  </si>
  <si>
    <t>Příprava podkladu před provedením dlažby samonivelační stěrka min.pevnosti 30 MPa, tloušťky přes 3 do 5 mm</t>
  </si>
  <si>
    <t>-539796176</t>
  </si>
  <si>
    <t>311</t>
  </si>
  <si>
    <t>771121011</t>
  </si>
  <si>
    <t>Příprava podkladu před provedením dlažby nátěr penetrační na podlahu</t>
  </si>
  <si>
    <t>1823485293</t>
  </si>
  <si>
    <t>312</t>
  </si>
  <si>
    <t>771574223</t>
  </si>
  <si>
    <t>Montáž podlah z dlaždic keramických lepených flexibilním lepidlem maloformátových reliéfních nebo z dekorů přes 9 do 12 ks/m2</t>
  </si>
  <si>
    <t>99865604</t>
  </si>
  <si>
    <t>C 1</t>
  </si>
  <si>
    <t>"101" 1,425*2,00+3,70*1,20+1,20*0,30*1/2+1,05*0,10</t>
  </si>
  <si>
    <t>"105" 12,20*0,90</t>
  </si>
  <si>
    <t>"mezipodesta" 1,325*2,40</t>
  </si>
  <si>
    <t>"203" 1,475*1,20+1,25*1,20+1,15*5,45</t>
  </si>
  <si>
    <t>C 2</t>
  </si>
  <si>
    <t>313</t>
  </si>
  <si>
    <t>59761409</t>
  </si>
  <si>
    <t>dlažba keramická slinutá protiskluzná do interiéru i exteriéru pro vysoké mechanické namáhání přes 9 do 12ks/m2</t>
  </si>
  <si>
    <t>1466430413</t>
  </si>
  <si>
    <t>69,776*1,075 'Přepočtené koeficientem množství</t>
  </si>
  <si>
    <t>314</t>
  </si>
  <si>
    <t>771577111</t>
  </si>
  <si>
    <t>Montáž podlah z dlaždic keramických lepených flexibilním lepidlem Příplatek k cenám za plochu do 5 m2 jednotlivě</t>
  </si>
  <si>
    <t>1449901814</t>
  </si>
  <si>
    <t>315</t>
  </si>
  <si>
    <t>771474114</t>
  </si>
  <si>
    <t>Montáž soklů z dlaždic keramických lepených flexibilním lepidlem rovných, výšky přes 120 do 150 mm</t>
  </si>
  <si>
    <t>-744216054</t>
  </si>
  <si>
    <t>"101" 5,025+1,325+0,10*2+1,20+2,50+1,50+0,10*2-0,10*2</t>
  </si>
  <si>
    <t>"102" (2,60+1,05)*2-0,60</t>
  </si>
  <si>
    <t>"jáma" (12,20+0,90)*2</t>
  </si>
  <si>
    <t>"202" (4,45+5,00+0,20)*2-0,80</t>
  </si>
  <si>
    <t>"203" 0,10+5,45+1,15+7,85+1,475-0,80*3</t>
  </si>
  <si>
    <t>"204" 3,20*4-0,80</t>
  </si>
  <si>
    <t>"208" (4,45+2,60)*2-(0,70*2+0,80)</t>
  </si>
  <si>
    <t>316</t>
  </si>
  <si>
    <t>-1718186548</t>
  </si>
  <si>
    <t>15,100989925084*1,05 'Přepočtené koeficientem množství</t>
  </si>
  <si>
    <t>317</t>
  </si>
  <si>
    <t>771474134</t>
  </si>
  <si>
    <t>Montáž soklů z dlaždic keramických lepených flexibilním lepidlem schodišťových stupňovitých, výšky přes 120 do 150 mm</t>
  </si>
  <si>
    <t>1447294037</t>
  </si>
  <si>
    <t>"103" 0,90+3,70+2,225+0,185*24</t>
  </si>
  <si>
    <t>318</t>
  </si>
  <si>
    <t>1358330984</t>
  </si>
  <si>
    <t>1,68990906523581*1,05 'Přepočtené koeficientem množství</t>
  </si>
  <si>
    <t>319</t>
  </si>
  <si>
    <t>771 R_002</t>
  </si>
  <si>
    <t>Příprava podkladu - přebroušení stávajícího podkladu po vybourání dlažby z nástupnic a podstupnic</t>
  </si>
  <si>
    <t>-517220673</t>
  </si>
  <si>
    <t>320</t>
  </si>
  <si>
    <t>771111012</t>
  </si>
  <si>
    <t>Příprava podkladu před provedením dlažby vysátí schodišť</t>
  </si>
  <si>
    <t>-1247147619</t>
  </si>
  <si>
    <t>321</t>
  </si>
  <si>
    <t>776142112</t>
  </si>
  <si>
    <t>Příprava podkladu vyrovnání samonivelační stěrkou schodišť stupnic, šířky do 300 mm min.pevnosti 35 MPa, tloušťky přes 3 do 5 mm</t>
  </si>
  <si>
    <t>378326540</t>
  </si>
  <si>
    <t>"schody - nástupnice" 1,20*24</t>
  </si>
  <si>
    <t>322</t>
  </si>
  <si>
    <t>771274123</t>
  </si>
  <si>
    <t>Montáž obkladů schodišť z dlaždic keramických lepených flexibilním lepidlem stupnic protiskluzných nebo reliéfních, šířky přes 250 do 300 mm</t>
  </si>
  <si>
    <t>192533402</t>
  </si>
  <si>
    <t>"103" 1,20*(15+9)</t>
  </si>
  <si>
    <t>323</t>
  </si>
  <si>
    <t>59761337</t>
  </si>
  <si>
    <t>schodovka protiskluzná šířky 300mm</t>
  </si>
  <si>
    <t>-1442653294</t>
  </si>
  <si>
    <t>96*1,1 'Přepočtené koeficientem množství</t>
  </si>
  <si>
    <t>324</t>
  </si>
  <si>
    <t>771274232</t>
  </si>
  <si>
    <t>Montáž obkladů schodišť z dlaždic keramických lepených flexibilním lepidlem podstupnic hladkých, výšky přes 150 do 200 mm</t>
  </si>
  <si>
    <t>114158773</t>
  </si>
  <si>
    <t>325</t>
  </si>
  <si>
    <t>59761409.1</t>
  </si>
  <si>
    <t>dlažba keramická slinutá protiskluzná do interiéru i exteriéru pro vysoké mechanické namáhání přes 9 do 12ks/m2 ( podstupnice řezané )</t>
  </si>
  <si>
    <t>1395954080</t>
  </si>
  <si>
    <t>5,76*1,1 'Přepočtené koeficientem množství</t>
  </si>
  <si>
    <t>326</t>
  </si>
  <si>
    <t>771591171</t>
  </si>
  <si>
    <t>Příprava podkladu před provedením dlažby montáž profilu ukončujícího profilu pro plynulý přechod (dlažba-koberec apod.)</t>
  </si>
  <si>
    <t>1846851243</t>
  </si>
  <si>
    <t>0,60*1+0,70*1+0,80*4</t>
  </si>
  <si>
    <t>327</t>
  </si>
  <si>
    <t>55343116</t>
  </si>
  <si>
    <t>profil přechodový Al narážecí 40mm ( barva dle podlahové krytiny )</t>
  </si>
  <si>
    <t>-1413462784</t>
  </si>
  <si>
    <t>4,5*1,1 'Přepočtené koeficientem množství</t>
  </si>
  <si>
    <t>328</t>
  </si>
  <si>
    <t>998771102</t>
  </si>
  <si>
    <t>Přesun hmot pro podlahy z dlaždic stanovený z hmotnosti přesunovaného materiálu vodorovná dopravní vzdálenost do 50 m v objektech výšky přes 6 do 12 m</t>
  </si>
  <si>
    <t>1141982591</t>
  </si>
  <si>
    <t>781</t>
  </si>
  <si>
    <t>Dokončovací práce - obklady</t>
  </si>
  <si>
    <t>329</t>
  </si>
  <si>
    <t>781414111</t>
  </si>
  <si>
    <t>Montáž obkladů vnitřních stěn z dlaždic keramických lepených flexibilním lepidlem maloformátových hladkých přes 19 do 22 ks/m2</t>
  </si>
  <si>
    <t>1353435513</t>
  </si>
  <si>
    <t>330</t>
  </si>
  <si>
    <t>597610390</t>
  </si>
  <si>
    <t>obklad keramický hladký přes 22 do 25ks/m2</t>
  </si>
  <si>
    <t>1500070154</t>
  </si>
  <si>
    <t>106,5*1,05 'Přepočtené koeficientem množství</t>
  </si>
  <si>
    <t>331</t>
  </si>
  <si>
    <t>781477111</t>
  </si>
  <si>
    <t>Montáž obkladů vnitřních stěn z dlaždic keramických Příplatek k cenám za plochu do 10 m2 jednotlivě</t>
  </si>
  <si>
    <t>-469010334</t>
  </si>
  <si>
    <t>332</t>
  </si>
  <si>
    <t>781477112</t>
  </si>
  <si>
    <t>Montáž obkladů vnitřních stěn z dlaždic keramických Příplatek k cenám za obklady v omezeném prostoru</t>
  </si>
  <si>
    <t>1995523577</t>
  </si>
  <si>
    <t>333</t>
  </si>
  <si>
    <t>781494111</t>
  </si>
  <si>
    <t>Obklad - dokončující práce profily ukončovací lepené flexibilním lepidlem rohové</t>
  </si>
  <si>
    <t>2023728447</t>
  </si>
  <si>
    <t>"niky" (0,80+0,30)*2*8</t>
  </si>
  <si>
    <t>"rohy + parapety + ostění" 2,00+0,60*2+0,80*2</t>
  </si>
  <si>
    <t>334</t>
  </si>
  <si>
    <t>781494511</t>
  </si>
  <si>
    <t>Obklad - dokončující práce profily ukončovací lepené flexibilním lepidlem ukončovací</t>
  </si>
  <si>
    <t>-747218807</t>
  </si>
  <si>
    <t>"204" 3,20*2+0,70*4+0,80*2</t>
  </si>
  <si>
    <t>"208" 1,30+1,50</t>
  </si>
  <si>
    <t>335</t>
  </si>
  <si>
    <t>781495111</t>
  </si>
  <si>
    <t>Příprava podkladu před provedením obkladu nátěr penetrační na stěnu</t>
  </si>
  <si>
    <t>909058225</t>
  </si>
  <si>
    <t>336</t>
  </si>
  <si>
    <t>781674113</t>
  </si>
  <si>
    <t>Montáž obkladů parapetů z dlaždic keramických lepených flexibilním lepidlem, šířky parapetu přes 150 do 200 mm</t>
  </si>
  <si>
    <t>361050934</t>
  </si>
  <si>
    <t>"206,207" 0,60*2</t>
  </si>
  <si>
    <t>337</t>
  </si>
  <si>
    <t>129908566</t>
  </si>
  <si>
    <t>0,19672131147541*1,05 'Přepočtené koeficientem množství</t>
  </si>
  <si>
    <t>338</t>
  </si>
  <si>
    <t>998781102</t>
  </si>
  <si>
    <t>Přesun hmot pro obklady keramické stanovený z hmotnosti přesunovaného materiálu vodorovná dopravní vzdálenost do 50 m v objektech výšky přes 6 do 12 m</t>
  </si>
  <si>
    <t>907551434</t>
  </si>
  <si>
    <t>783</t>
  </si>
  <si>
    <t>Dokončovací práce - nátěry</t>
  </si>
  <si>
    <t>339</t>
  </si>
  <si>
    <t>783306807</t>
  </si>
  <si>
    <t>Odstranění nátěrů ze zámečnických konstrukcí odstraňovačem nátěrů s obroušením</t>
  </si>
  <si>
    <t>-1841302860</t>
  </si>
  <si>
    <t>"stávající schodišťové zábradlí" (1,20+3,80)*1,10*2</t>
  </si>
  <si>
    <t>"stávající zárubně" (0,60+0,80*3+1,97*2*4)*0,25</t>
  </si>
  <si>
    <t>"stávající vstupní dveře" (0,80*1,97*2+0,25*(0,80+1,97*2))*2</t>
  </si>
  <si>
    <t>"stávající lemovací úhelník" 0,125*2*(12,45+1,15)*2</t>
  </si>
  <si>
    <t>340</t>
  </si>
  <si>
    <t>783301313</t>
  </si>
  <si>
    <t>Příprava podkladu zámečnických konstrukcí před provedením nátěru odmaštění odmašťovačem ředidlovým</t>
  </si>
  <si>
    <t>1200303873</t>
  </si>
  <si>
    <t>"nově osazované zárubně" (0,70+0,80*2+1,97*2*3)*0,25</t>
  </si>
  <si>
    <t>341</t>
  </si>
  <si>
    <t>783314101</t>
  </si>
  <si>
    <t>Základní nátěr zámečnických konstrukcí jednonásobný syntetický</t>
  </si>
  <si>
    <t>1437281194</t>
  </si>
  <si>
    <t>342</t>
  </si>
  <si>
    <t>783315101</t>
  </si>
  <si>
    <t>Mezinátěr zámečnických konstrukcí jednonásobný syntetický standardní</t>
  </si>
  <si>
    <t>-1083319771</t>
  </si>
  <si>
    <t>343</t>
  </si>
  <si>
    <t>783317101</t>
  </si>
  <si>
    <t>Krycí nátěr (email) zámečnických konstrukcí jednonásobný syntetický standardní ( 2 × email )</t>
  </si>
  <si>
    <t>1982554359</t>
  </si>
  <si>
    <t>"stávající schodišťové zábradlí" (1,20+3,80)*1,10*2*2</t>
  </si>
  <si>
    <t>"stávající zárubně" (0,60+0,80*3+1,97*2*4)*0,25*2</t>
  </si>
  <si>
    <t>"stávající vstupní dveře" (0,80*1,97*2+0,25*(0,80+1,97*2))*2*2</t>
  </si>
  <si>
    <t>"stávající lemovací úhelník" 0,125*2*(12,45+1,15)*2*2</t>
  </si>
  <si>
    <t>"nově osazované zárubně" (0,70+0,80*2+1,97*2*3)*0,25*2</t>
  </si>
  <si>
    <t>344</t>
  </si>
  <si>
    <t>783314203</t>
  </si>
  <si>
    <t>Základní antikorozní nátěr zámečnických konstrukcí jednonásobný syntetický samozákladující</t>
  </si>
  <si>
    <t>-1140439876</t>
  </si>
  <si>
    <t>"I 100" 0,370*0,85*2*3</t>
  </si>
  <si>
    <t>"I 140" 0,506*1,50*2*3</t>
  </si>
  <si>
    <t>"L 50×50×5" 0,196*1,00*4</t>
  </si>
  <si>
    <t>784</t>
  </si>
  <si>
    <t>Dokončovací práce - malby a tapety</t>
  </si>
  <si>
    <t>345</t>
  </si>
  <si>
    <t>619991001</t>
  </si>
  <si>
    <t>Zakrytí vnitřních ploch před znečištěním včetně pozdějšího odkrytí podlah fólií přilepenou lepící páskou</t>
  </si>
  <si>
    <t>1469322713</t>
  </si>
  <si>
    <t>"drátkobetonová deska" 462,733</t>
  </si>
  <si>
    <t>"dlažby" 69,776</t>
  </si>
  <si>
    <t>"schody" 28,80*(0,30+0,20)*1,10</t>
  </si>
  <si>
    <t>"stávající podlahy - 108,109" 4,25*2,10*2</t>
  </si>
  <si>
    <t>346</t>
  </si>
  <si>
    <t>619991011</t>
  </si>
  <si>
    <t>Zakrytí vnitřních ploch před znečištěním včetně pozdějšího odkrytí konstrukcí a prvků obalením fólií a přelepením páskou</t>
  </si>
  <si>
    <t>-492206118</t>
  </si>
  <si>
    <t>"keramické obklady" 106,500</t>
  </si>
  <si>
    <t>347</t>
  </si>
  <si>
    <t>619991021</t>
  </si>
  <si>
    <t>Zakrytí vnitřních ploch před znečištěním včetně pozdějšího odkrytí rámů oken a dveří, keramických soklů oblepením malířskou páskou</t>
  </si>
  <si>
    <t>722535749</t>
  </si>
  <si>
    <t>"keramické sokly" 100,675+11,265</t>
  </si>
  <si>
    <t>348</t>
  </si>
  <si>
    <t>784171111</t>
  </si>
  <si>
    <t>Zakrytí nemalovaných ploch (materiál ve specifikaci) včetně pozdějšího odkrytí svislých ploch např. stěn, oken, dveří v místnostech výšky do 3,80</t>
  </si>
  <si>
    <t>-305199357</t>
  </si>
  <si>
    <t>výplně otvorů v obvodovém plášti</t>
  </si>
  <si>
    <t>2,10*1,60*9+2,10*1,50+1,50*1,50*2+0,60*1,20*2+2,40*1,80+1,50*1,60+2,70*1,60+17,50*1,80*2</t>
  </si>
  <si>
    <t>1,00*1,00*2,10*4+2,40*2,15+4,00*4,00*6</t>
  </si>
  <si>
    <t>vnitřní okno</t>
  </si>
  <si>
    <t>1,50*1,50*2</t>
  </si>
  <si>
    <t>vnitřní vrata a dveře</t>
  </si>
  <si>
    <t>2,40*2,40*2+1,45*2,410*2+1,05*2,10*4+1,00*2,00*9*2</t>
  </si>
  <si>
    <t>vnitřní parapety</t>
  </si>
  <si>
    <t>"150" 1,55*2*0,25</t>
  </si>
  <si>
    <t>"250" 4,25*2*0,35</t>
  </si>
  <si>
    <t>"350" (17,55*2+2,15*9+2,75*1+1,55*1+0,65*2+1,55*3+2,45*1)*0,45</t>
  </si>
  <si>
    <t>349</t>
  </si>
  <si>
    <t>58124844</t>
  </si>
  <si>
    <t>fólie pro malířské potřeby zakrývací tl 25µ 4x5m</t>
  </si>
  <si>
    <t>1117153315</t>
  </si>
  <si>
    <t>324,727*1,1 'Přepočtené koeficientem množství</t>
  </si>
  <si>
    <t>350</t>
  </si>
  <si>
    <t>784211101</t>
  </si>
  <si>
    <t>Malby z malířských směsí otěruvzdorných za mokra dvojnásobné, bílé za mokra otěruvzdorné výborně v místnostech výšky do 3,80 m</t>
  </si>
  <si>
    <t>-1933168336</t>
  </si>
  <si>
    <t>stropy SDK</t>
  </si>
  <si>
    <t>stropy tvrdé</t>
  </si>
  <si>
    <t>stěny omítané</t>
  </si>
  <si>
    <t>-(2,40*2,15+2,40*1,80)+0,125*(2,40+2,15*2+2,40+1,80*2)-2,40*2,40</t>
  </si>
  <si>
    <t>"203" (1,15+5,15)*2*2,90</t>
  </si>
  <si>
    <t>"205" (3,20+1,85)*2*2,90</t>
  </si>
  <si>
    <t>"206" (1,20+0,90)*2*2,90</t>
  </si>
  <si>
    <t>"207" (2,20+1,85)*2*2,90</t>
  </si>
  <si>
    <t>"208" (4,45+2,60)*2*2,90</t>
  </si>
  <si>
    <t>"209" (0,90+1,85)*2*2,90</t>
  </si>
  <si>
    <t>"210" (1,15+1,85)*2*2,90</t>
  </si>
  <si>
    <t>odpočet obkladů</t>
  </si>
  <si>
    <t>-106,500</t>
  </si>
  <si>
    <t>351</t>
  </si>
  <si>
    <t>784211105</t>
  </si>
  <si>
    <t>Malby z malířských směsí otěruvzdorných za mokra dvojnásobné, bílé za mokra otěruvzdorné výborně v místnostech výšky přes 5,00 m</t>
  </si>
  <si>
    <t>-1326643230</t>
  </si>
  <si>
    <t>-2,40*2,40</t>
  </si>
  <si>
    <t>02 - Zdravotně technické instalace</t>
  </si>
  <si>
    <t>Veronika Šturcová</t>
  </si>
  <si>
    <t xml:space="preserve">    722 - Zdravotechnika - vnitřní vodovod</t>
  </si>
  <si>
    <t xml:space="preserve">    724 - Zdravotechnika - strojní vybavení</t>
  </si>
  <si>
    <t xml:space="preserve">    726 - Zdravotechnika - předstěnové instalace</t>
  </si>
  <si>
    <t>965031131</t>
  </si>
  <si>
    <t>Bourání podlah z cihel bez podkladního lože, s jakoukoliv výplní spár kladených naplocho, plochy přes 1 m2</t>
  </si>
  <si>
    <t>644847812</t>
  </si>
  <si>
    <t>971033131</t>
  </si>
  <si>
    <t>Vybourání otvorů ve zdivu základovém nebo nadzákladovém z cihel, tvárnic, příčkovek z cihel pálených na maltu vápennou nebo vápenocementovou průměru profilu do 60 mm, tl. do 150 mm</t>
  </si>
  <si>
    <t>-1298305069</t>
  </si>
  <si>
    <t>974031126</t>
  </si>
  <si>
    <t>Vysekání rýh ve zdivu cihelném na maltu vápennou nebo vápenocementovou do hl. 30 mm a šířky do 250 mm</t>
  </si>
  <si>
    <t>128906433</t>
  </si>
  <si>
    <t>978059541</t>
  </si>
  <si>
    <t>Odsekání obkladů stěn včetně otlučení podkladní omítky až na zdivo z obkládaček vnitřních, z jakýchkoliv materiálů, plochy přes 1 m2</t>
  </si>
  <si>
    <t>-322753178</t>
  </si>
  <si>
    <t>-1559587615</t>
  </si>
  <si>
    <t>721140802</t>
  </si>
  <si>
    <t>Demontáž potrubí z litinových trub odpadních nebo dešťových do DN 100</t>
  </si>
  <si>
    <t>-1862428989</t>
  </si>
  <si>
    <t>721140905</t>
  </si>
  <si>
    <t>Opravy odpadního potrubí litinového vsazení odbočky do potrubí DN 100</t>
  </si>
  <si>
    <t>-1400764716</t>
  </si>
  <si>
    <t>721140915</t>
  </si>
  <si>
    <t>Opravy odpadního potrubí litinového propojení dosavadního potrubí DN 100</t>
  </si>
  <si>
    <t>502616296</t>
  </si>
  <si>
    <t>721140925</t>
  </si>
  <si>
    <t>Opravy odpadního potrubí litinového krácení trub DN 100</t>
  </si>
  <si>
    <t>-1575248110</t>
  </si>
  <si>
    <t>721174025</t>
  </si>
  <si>
    <t>Potrubí z trub polypropylenových odpadní (svislé) DN 110</t>
  </si>
  <si>
    <t>90603877</t>
  </si>
  <si>
    <t>721174042</t>
  </si>
  <si>
    <t>Potrubí z trub polypropylenových připojovací DN 40</t>
  </si>
  <si>
    <t>-196134707</t>
  </si>
  <si>
    <t>721174043</t>
  </si>
  <si>
    <t>Potrubí z trub polypropylenových připojovací DN 50</t>
  </si>
  <si>
    <t>-856438068</t>
  </si>
  <si>
    <t>721174044</t>
  </si>
  <si>
    <t>Potrubí z trub polypropylenových připojovací DN 75</t>
  </si>
  <si>
    <t>-1477158949</t>
  </si>
  <si>
    <t>721174045</t>
  </si>
  <si>
    <t>Potrubí z trub polypropylenových připojovací DN 110</t>
  </si>
  <si>
    <t>-469644810</t>
  </si>
  <si>
    <t>721194104</t>
  </si>
  <si>
    <t>Vyměření přípojek na potrubí vyvedení a upevnění odpadních výpustek DN 40</t>
  </si>
  <si>
    <t>1133020080</t>
  </si>
  <si>
    <t>721194105</t>
  </si>
  <si>
    <t>Vyměření přípojek na potrubí vyvedení a upevnění odpadních výpustek DN 50</t>
  </si>
  <si>
    <t>707279732</t>
  </si>
  <si>
    <t>721194109</t>
  </si>
  <si>
    <t>Vyměření přípojek na potrubí vyvedení a upevnění odpadních výpustek DN 100</t>
  </si>
  <si>
    <t>779991958</t>
  </si>
  <si>
    <t>721212123</t>
  </si>
  <si>
    <t>Odtokové sprchové žlaby se zápachovou uzávěrkou a krycím roštem délky 800 mm</t>
  </si>
  <si>
    <t>8246408</t>
  </si>
  <si>
    <t>721212127</t>
  </si>
  <si>
    <t>Odtokové sprchové žlaby se zápachovou uzávěrkou a krycím roštem délky 1000 mm</t>
  </si>
  <si>
    <t>-661461103</t>
  </si>
  <si>
    <t>721290111</t>
  </si>
  <si>
    <t>Zkouška těsnosti kanalizace v objektech vodou do DN 125</t>
  </si>
  <si>
    <t>1629933416</t>
  </si>
  <si>
    <t>721300912</t>
  </si>
  <si>
    <t>Pročištění svislých odpadů v jednom podlaží do DN 200</t>
  </si>
  <si>
    <t>-1978371317</t>
  </si>
  <si>
    <t>721300922</t>
  </si>
  <si>
    <t>Pročištění ležatých svodů do DN 300</t>
  </si>
  <si>
    <t>-216259537</t>
  </si>
  <si>
    <t>721300932</t>
  </si>
  <si>
    <t>Pročištění šikmého připojovacího potrubí do DN 100</t>
  </si>
  <si>
    <t>-1782340294</t>
  </si>
  <si>
    <t>998721101</t>
  </si>
  <si>
    <t>Přesun hmot pro vnitřní kanalizace stanovený z hmotnosti přesunovaného materiálu vodorovná dopravní vzdálenost do 50 m v objektech výšky do 6 m</t>
  </si>
  <si>
    <t>-2106983587</t>
  </si>
  <si>
    <t>722</t>
  </si>
  <si>
    <t>Zdravotechnika - vnitřní vodovod</t>
  </si>
  <si>
    <t>722130801</t>
  </si>
  <si>
    <t>Demontáž potrubí z ocelových trubek pozinkovaných závitových do DN 25</t>
  </si>
  <si>
    <t>-415380315</t>
  </si>
  <si>
    <t>722170801</t>
  </si>
  <si>
    <t>Demontáž rozvodů vody z plastů do Ø 25 mm</t>
  </si>
  <si>
    <t>2077931988</t>
  </si>
  <si>
    <t>722174022</t>
  </si>
  <si>
    <t>Potrubí z plastových trubek z polypropylenu (PPR) svařovaných polyfuzně PN 20 (SDR 6) D 20 x 3,4</t>
  </si>
  <si>
    <t>1268690396</t>
  </si>
  <si>
    <t>722174023</t>
  </si>
  <si>
    <t>Potrubí z plastových trubek z polypropylenu (PPR) svařovaných polyfuzně PN 20 (SDR 6) D 25 x 4,2</t>
  </si>
  <si>
    <t>-92058069</t>
  </si>
  <si>
    <t>722174063</t>
  </si>
  <si>
    <t>Potrubí z plastových trubek z polypropylenu (PPR) svařovaných polyfuzně křížení potrubí (PPR) PN 20 (SDR 6) D 25 x 4,2</t>
  </si>
  <si>
    <t>1648475520</t>
  </si>
  <si>
    <t>722174073</t>
  </si>
  <si>
    <t>Potrubí z plastových trubek z polypropylenu (PPR) svařovaných polyfuzně kompenzační smyčky na potrubí (PPR) D 25 x 4,2</t>
  </si>
  <si>
    <t>-1755815997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</si>
  <si>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</si>
  <si>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</si>
  <si>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732337057</t>
  </si>
  <si>
    <t>722190401</t>
  </si>
  <si>
    <t>Zřízení přípojek na potrubí vyvedení a upevnění výpustek do DN 25</t>
  </si>
  <si>
    <t>-2000663709</t>
  </si>
  <si>
    <t>722190402-R</t>
  </si>
  <si>
    <t xml:space="preserve">Zřízení napojení na stávající potrubí </t>
  </si>
  <si>
    <t>-428505298</t>
  </si>
  <si>
    <t>722190901</t>
  </si>
  <si>
    <t>Opravy ostatní uzavření nebo otevření vodovodního potrubí při opravách včetně vypuštění a napuštění</t>
  </si>
  <si>
    <t>52710608</t>
  </si>
  <si>
    <t>722250133</t>
  </si>
  <si>
    <t>Požární příslušenství a armatury hydrantový systém s tvarově stálou hadicí celoplechový D 25 x 30 m</t>
  </si>
  <si>
    <t>-66289097</t>
  </si>
  <si>
    <t>722290234</t>
  </si>
  <si>
    <t>Zkoušky, proplach a desinfekce vodovodního potrubí proplach a desinfekce vodovodního potrubí do DN 80</t>
  </si>
  <si>
    <t>-663964687</t>
  </si>
  <si>
    <t>998722102</t>
  </si>
  <si>
    <t>Přesun hmot pro vnitřní vodovod stanovený z hmotnosti přesunovaného materiálu vodorovná dopravní vzdálenost do 50 m v objektech výšky přes 6 do 12 m</t>
  </si>
  <si>
    <t>-777370457</t>
  </si>
  <si>
    <t>724</t>
  </si>
  <si>
    <t>Zdravotechnika - strojní vybavení</t>
  </si>
  <si>
    <t>724311811</t>
  </si>
  <si>
    <t>Demontáž tlakových nádrží objemu do 300 l</t>
  </si>
  <si>
    <t>-131063596</t>
  </si>
  <si>
    <t>724590812</t>
  </si>
  <si>
    <t>Vnitrostaveništní přemístění vybouraných (demontovaných) hmot strojní vybavení vodorovně do 100 m v objektech výšky přes 6 do 12 m</t>
  </si>
  <si>
    <t>932740206</t>
  </si>
  <si>
    <t>725110811</t>
  </si>
  <si>
    <t>Demontáž klozetů splachovacích s nádrží nebo tlakovým splachovačem</t>
  </si>
  <si>
    <t>1108165022</t>
  </si>
  <si>
    <t>725112022</t>
  </si>
  <si>
    <t>Zařízení záchodů klozety keramické závěsné na nosné stěny s hlubokým splachováním odpad vodorovný</t>
  </si>
  <si>
    <t>-1714258255</t>
  </si>
  <si>
    <t>725121013</t>
  </si>
  <si>
    <t>Pisoárové záchodky splachovače automatické s montážní krabicí bateriové</t>
  </si>
  <si>
    <t>-1120568848</t>
  </si>
  <si>
    <t>725130811</t>
  </si>
  <si>
    <t>Demontáž pisoárových stání s nádrží jednodílných</t>
  </si>
  <si>
    <t>415213489</t>
  </si>
  <si>
    <t>725210821</t>
  </si>
  <si>
    <t>Demontáž umyvadel bez výtokových armatur umyvadel</t>
  </si>
  <si>
    <t>-2147387033</t>
  </si>
  <si>
    <t>725211616</t>
  </si>
  <si>
    <t>Umyvadla keramická bílá bez výtokových armatur připevněná na stěnu šrouby s krytem na sifon (polosloupem) 550 mm</t>
  </si>
  <si>
    <t>-422642048</t>
  </si>
  <si>
    <t>725240811</t>
  </si>
  <si>
    <t>Demontáž sprchových kabin a vaniček bez výtokových armatur kabin</t>
  </si>
  <si>
    <t>-1049333417</t>
  </si>
  <si>
    <t>725244102</t>
  </si>
  <si>
    <t>Sprchové dveře a zástěny dveře sprchové do niky rámové se skleněnou výplní tl. 5 mm otvíravé jednokřídlové, na vaničku šířky 800 mm</t>
  </si>
  <si>
    <t>-903910912</t>
  </si>
  <si>
    <t>725244104</t>
  </si>
  <si>
    <t>Sprchové dveře a zástěny dveře sprchové do niky rámové se skleněnou výplní tl. 5 mm otvíravé jednokřídlové, na vaničku šířky 1000 mm</t>
  </si>
  <si>
    <t>-48109258</t>
  </si>
  <si>
    <t>725291511</t>
  </si>
  <si>
    <t>Doplňky zařízení koupelen a záchodů plastové dávkovač tekutého mýdla na 350 ml</t>
  </si>
  <si>
    <t>417647216</t>
  </si>
  <si>
    <t>725291521</t>
  </si>
  <si>
    <t>Doplňky zařízení koupelen a záchodů plastové zásobník toaletních papírů</t>
  </si>
  <si>
    <t>126025990</t>
  </si>
  <si>
    <t>725291531</t>
  </si>
  <si>
    <t>Doplňky zařízení koupelen a záchodů plastové zásobník papírových ručníků</t>
  </si>
  <si>
    <t>-1137054818</t>
  </si>
  <si>
    <t>Demontáž dřezů jednodílných bez výtokových armatur na konzolách</t>
  </si>
  <si>
    <t>-1504524076</t>
  </si>
  <si>
    <t>725310823</t>
  </si>
  <si>
    <t>Demontáž dřezů jednodílných bez výtokových armatur vestavěných v kuchyňských sestavách</t>
  </si>
  <si>
    <t>2051488595</t>
  </si>
  <si>
    <t>725311111-R</t>
  </si>
  <si>
    <t>Dřezy bez výtokových armatur jednoduché antivandal</t>
  </si>
  <si>
    <t>-1713841753</t>
  </si>
  <si>
    <t>725330840</t>
  </si>
  <si>
    <t>Demontáž výlevek bez výtokových armatur a bez nádrže a splachovacího potrubí ocelových nebo litinových</t>
  </si>
  <si>
    <t>-440945439</t>
  </si>
  <si>
    <t>725339111</t>
  </si>
  <si>
    <t>Výlevky montáž výlevky</t>
  </si>
  <si>
    <t>-1152438049</t>
  </si>
  <si>
    <t>55231307-R</t>
  </si>
  <si>
    <t xml:space="preserve">výlevka keramická nástěnná s přepadem </t>
  </si>
  <si>
    <t>-1142691930</t>
  </si>
  <si>
    <t>725532101</t>
  </si>
  <si>
    <t>Elektrické ohřívače zásobníkové beztlakové přepadové akumulační s pojistným ventilem závěsné svislé objem nádrže (příkon) 10 l (2,0 kW)</t>
  </si>
  <si>
    <t>198990363</t>
  </si>
  <si>
    <t>725590812</t>
  </si>
  <si>
    <t>Vnitrostaveništní přemístění vybouraných (demontovaných) hmot zařizovacích předmětů vodorovně do 100 m v objektech výšky přes 6 do 12 m</t>
  </si>
  <si>
    <t>-1367188570</t>
  </si>
  <si>
    <t>725810811</t>
  </si>
  <si>
    <t>Demontáž výtokových ventilů nástěnných</t>
  </si>
  <si>
    <t>-560316889</t>
  </si>
  <si>
    <t>725810812</t>
  </si>
  <si>
    <t>Demontáž výtokových ventilů stojánkových</t>
  </si>
  <si>
    <t>-2040836531</t>
  </si>
  <si>
    <t>725820801</t>
  </si>
  <si>
    <t>Demontáž baterií nástěnných do G 3/4</t>
  </si>
  <si>
    <t>-913630757</t>
  </si>
  <si>
    <t>725820802</t>
  </si>
  <si>
    <t>Demontáž baterií stojánkových do 1 otvoru</t>
  </si>
  <si>
    <t>1722944873</t>
  </si>
  <si>
    <t>725821325</t>
  </si>
  <si>
    <t>Baterie dřezové stojánkové pákové s otáčivým ústím a délkou ramínka 220 mm</t>
  </si>
  <si>
    <t>-1482400040</t>
  </si>
  <si>
    <t>725822613</t>
  </si>
  <si>
    <t>Baterie umyvadlové stojánkové pákové s výpustí</t>
  </si>
  <si>
    <t>2024325439</t>
  </si>
  <si>
    <t>725840850</t>
  </si>
  <si>
    <t>Demontáž baterií sprchových diferenciálních do G 3/4 x 1</t>
  </si>
  <si>
    <t>-633150603</t>
  </si>
  <si>
    <t>725841333</t>
  </si>
  <si>
    <t>Baterie sprchové podomítkové (zápustné) s přepínačem a pevnou sprchou</t>
  </si>
  <si>
    <t>1534997848</t>
  </si>
  <si>
    <t>725850800</t>
  </si>
  <si>
    <t>Demontáž odpadních ventilů všech připojovacích dimenzí</t>
  </si>
  <si>
    <t>-1125743794</t>
  </si>
  <si>
    <t>725860811</t>
  </si>
  <si>
    <t>Demontáž zápachových uzávěrek pro zařizovací předměty jednoduchých</t>
  </si>
  <si>
    <t>1073653393</t>
  </si>
  <si>
    <t>725861301-R</t>
  </si>
  <si>
    <t>Zápachová uzávěrka pro umyvadla DN 32 pro kondenzát</t>
  </si>
  <si>
    <t>-969788219</t>
  </si>
  <si>
    <t>725861312</t>
  </si>
  <si>
    <t>Zápachové uzávěrky zařizovacích předmětů pro umyvadla podomítkové DN 40/50</t>
  </si>
  <si>
    <t>1424574289</t>
  </si>
  <si>
    <t>725862103</t>
  </si>
  <si>
    <t>Zápachové uzávěrky zařizovacích předmětů pro dřezy DN 40/50</t>
  </si>
  <si>
    <t>1960742215</t>
  </si>
  <si>
    <t>725865411</t>
  </si>
  <si>
    <t>Zápachové uzávěrky zařizovacích předmětů pro pisoáry DN 32/40</t>
  </si>
  <si>
    <t>1805012729</t>
  </si>
  <si>
    <t>725980123</t>
  </si>
  <si>
    <t>Dvířka 30/30</t>
  </si>
  <si>
    <t>-1440713133</t>
  </si>
  <si>
    <t>998725102</t>
  </si>
  <si>
    <t>Přesun hmot pro zařizovací předměty stanovený z hmotnosti přesunovaného materiálu vodorovná dopravní vzdálenost do 50 m v objektech výšky přes 6 do 12 m</t>
  </si>
  <si>
    <t>1595638202</t>
  </si>
  <si>
    <t>726</t>
  </si>
  <si>
    <t>Zdravotechnika - předstěnové instalace</t>
  </si>
  <si>
    <t>726111031-R</t>
  </si>
  <si>
    <t>Instalační předstěna - klozet s ovládáním zepředu v 1080 mm závěsný</t>
  </si>
  <si>
    <t>-2072691065</t>
  </si>
  <si>
    <t>726111032-R</t>
  </si>
  <si>
    <t>Instalační předstěna - výlevka s ovládáním zepředu v 1080 mm závěsná</t>
  </si>
  <si>
    <t>-73160995</t>
  </si>
  <si>
    <t>726191001-R</t>
  </si>
  <si>
    <t>Zvukoizolační souprava pro klozet a výlevku</t>
  </si>
  <si>
    <t>1210075623</t>
  </si>
  <si>
    <t>726191002</t>
  </si>
  <si>
    <t>Ostatní příslušenství instalačních systémů souprava pro předstěnovou montáž</t>
  </si>
  <si>
    <t>-1817523548</t>
  </si>
  <si>
    <t>998726112</t>
  </si>
  <si>
    <t>Přesun hmot pro instalační prefabrikáty stanovený z hmotnosti přesunovaného materiálu vodorovná dopravní vzdálenost do 50 m v objektech výšky přes 6 m do 12 m</t>
  </si>
  <si>
    <t>-1194181398</t>
  </si>
  <si>
    <t>03 - Ústřední vytápění</t>
  </si>
  <si>
    <t>Ing.Jiří Jánský</t>
  </si>
  <si>
    <t>D1 - ÚSTŘEDNÍ VYTÁPĚNÍ</t>
  </si>
  <si>
    <t xml:space="preserve">    D2 - KOTLE</t>
  </si>
  <si>
    <t xml:space="preserve">    D3 - PLYNOVÉ TMAVÉ ZÁŘIČE</t>
  </si>
  <si>
    <t xml:space="preserve">    D4 - POTRUBÍ Z TRUBEK MĚDĚNÝCH SPOJOVANÝCH LISOVÁNÍM</t>
  </si>
  <si>
    <t xml:space="preserve">    D5 - ARMATURY</t>
  </si>
  <si>
    <t xml:space="preserve">    D6 - TĚLESA OCELOVÁ  DESKOVÁ V PROVEDENÍ KLASIK</t>
  </si>
  <si>
    <t xml:space="preserve">    D7 - IZOLACE TEPELNÉ</t>
  </si>
  <si>
    <t xml:space="preserve">    D8 - DEMONTÁŽE</t>
  </si>
  <si>
    <t xml:space="preserve">    D9 - HODINOVÉ SAZBY</t>
  </si>
  <si>
    <t xml:space="preserve">    D10 - Přesun hmot pro PSV</t>
  </si>
  <si>
    <t>D1</t>
  </si>
  <si>
    <t>ÚSTŘEDNÍ VYTÁPĚNÍ</t>
  </si>
  <si>
    <t>D2</t>
  </si>
  <si>
    <t>KOTLE</t>
  </si>
  <si>
    <t>7219555</t>
  </si>
  <si>
    <t>NUVOLA DUO-TEC+ 33, VÝKON 4,7 - 33 kW ODKOUŘENÍ KOTLE 60/</t>
  </si>
  <si>
    <t>KS</t>
  </si>
  <si>
    <t>KHA7150601002</t>
  </si>
  <si>
    <t>Revizní T-kus s kontrolním víčkem Ø 60/100 mm (pro montáž na výstup z kotle nebo do potrubí) – (plast/kov)</t>
  </si>
  <si>
    <t>KHG714059610</t>
  </si>
  <si>
    <t>Horizontální komínová koncovka Ø 60/100 mm, délka 750 mm (s manžetou)</t>
  </si>
  <si>
    <t>KHG714059710</t>
  </si>
  <si>
    <t>Koaxiální koleno 87° – Ø 60/100 mm (plast/kov)</t>
  </si>
  <si>
    <t>KHG714079710</t>
  </si>
  <si>
    <t>Expanzní nádoba TV (2 l)</t>
  </si>
  <si>
    <t>KHG714103910</t>
  </si>
  <si>
    <t>Prodloužení koaxiálních trubek (500 mm) násuvný systém 60/100</t>
  </si>
  <si>
    <t>KHG714072811</t>
  </si>
  <si>
    <t>Vnější sonda QAC34/101</t>
  </si>
  <si>
    <t>7104336</t>
  </si>
  <si>
    <t>Prostorový přístroj s časovým týdenním programováním (B&amp;P)</t>
  </si>
  <si>
    <t>7113502</t>
  </si>
  <si>
    <t>Přídavné relé pro Luna Duo-tec, Nuvola Duo-tec</t>
  </si>
  <si>
    <t>731 R_001</t>
  </si>
  <si>
    <t>MONTÁŽ KOTLE</t>
  </si>
  <si>
    <t>D3</t>
  </si>
  <si>
    <t>PLYNOVÉ TMAVÉ ZÁŘIČE</t>
  </si>
  <si>
    <t>MSC 9L NG Al</t>
  </si>
  <si>
    <t>Tmavý zářič Inframax MSC-9L., Příkon Hs=27 kW. l-9000 mm.</t>
  </si>
  <si>
    <t>SITR12001300</t>
  </si>
  <si>
    <t>Kit pro venkovní sání vzduchu pro Inframax MSU, MSC, MSM, Pro spotřebič typu "C"</t>
  </si>
  <si>
    <t>509CK</t>
  </si>
  <si>
    <t>T-kus D100 s uzávěrem</t>
  </si>
  <si>
    <t>105CF</t>
  </si>
  <si>
    <t>Flexi trubka D100/600 - sání vzduchu</t>
  </si>
  <si>
    <t>N105CF</t>
  </si>
  <si>
    <t>Flexi trubka D100/600 INOX - odvod spalin</t>
  </si>
  <si>
    <t>110MCV</t>
  </si>
  <si>
    <t>Koaxiální slučovač potrubí D100/150 - 300/1000 mm.</t>
  </si>
  <si>
    <t>120MC</t>
  </si>
  <si>
    <t>Koaxiální trubka D100/150 - 2000 mm</t>
  </si>
  <si>
    <t>518MCV:</t>
  </si>
  <si>
    <t>Koaxiální hlavice vertikální D100/150</t>
  </si>
  <si>
    <t>WS110DN15L15G12</t>
  </si>
  <si>
    <t>Plynová hadice připojovací - pružná., DN15, L-1500 mm, připojení G 1/2",(100Pa-81,1 kW).</t>
  </si>
  <si>
    <t>HW9486203</t>
  </si>
  <si>
    <t>Závěsné lanko - karabina, 3 m / 2 mm, Pro zavěšení max. 2,8m</t>
  </si>
  <si>
    <t>UDP01</t>
  </si>
  <si>
    <t>Uvedení do provozu plynového spotřebiče, Aermax Rapid, řada Inframax</t>
  </si>
  <si>
    <t>UDPP01</t>
  </si>
  <si>
    <t>Paušál na servisní práce pro uvedení do provozu., Doprava, Odpočty, vystavení protokolu, servisní náklady</t>
  </si>
  <si>
    <t>PC.1</t>
  </si>
  <si>
    <t>MONTÁŽ ZÁŘIČŮ</t>
  </si>
  <si>
    <t>kpl</t>
  </si>
  <si>
    <t>PC.2</t>
  </si>
  <si>
    <t>POMOCNÁ OCELOVÁ KONSTRUKCE+MONTÁŽ</t>
  </si>
  <si>
    <t>KG</t>
  </si>
  <si>
    <t>PC.3</t>
  </si>
  <si>
    <t>PŘIPOJENÍ ZÁŘIČŮ NA PLYN</t>
  </si>
  <si>
    <t>SB</t>
  </si>
  <si>
    <t>PC.4</t>
  </si>
  <si>
    <t>PROSTOROVÝ TERMOSTAT S TÝDENNÍM PROGRAMEM</t>
  </si>
  <si>
    <t>26103.3</t>
  </si>
  <si>
    <t>Kombimix kompaktní sestava čerpadlových skupin, Sestava UK UK, 2× Grundfos UPM3 15-7</t>
  </si>
  <si>
    <t>D4</t>
  </si>
  <si>
    <t>POTRUBÍ Z TRUBEK MĚDĚNÝCH SPOJOVANÝCH LISOVÁNÍM</t>
  </si>
  <si>
    <t>733 22-3302</t>
  </si>
  <si>
    <t>15*1</t>
  </si>
  <si>
    <t>733 22-3303</t>
  </si>
  <si>
    <t>18*1</t>
  </si>
  <si>
    <t>733 22-3304</t>
  </si>
  <si>
    <t>22*1</t>
  </si>
  <si>
    <t>733 22-3305</t>
  </si>
  <si>
    <t>28*1,5</t>
  </si>
  <si>
    <t>733 29-1102</t>
  </si>
  <si>
    <t>TLAKOVÉ ZKOUŠKY POTRUBÍ Cu</t>
  </si>
  <si>
    <t>D5</t>
  </si>
  <si>
    <t>ARMATURY</t>
  </si>
  <si>
    <t>734 29-1123</t>
  </si>
  <si>
    <t>KOHOUTY PLNÍCÍ A VYPOUŠTĚCÍ G 1/2"</t>
  </si>
  <si>
    <t>734 21-1127</t>
  </si>
  <si>
    <t>VENTIL ODVZDUŠŇOVACÍ SE ZPETNOU KLAPKOU G 1/2"</t>
  </si>
  <si>
    <t>734 22-1555</t>
  </si>
  <si>
    <t>VENTILY TERMOSTATCKÉ OTOPNÝCH TĚLES JEDNOREGULAČNÍ G1/2" PRO ADAPTER NA Cu</t>
  </si>
  <si>
    <t>734-22-1682</t>
  </si>
  <si>
    <t>HLAVICE TERMOSTATICKÉ PRO VENTIL OTOP TĚLES</t>
  </si>
  <si>
    <t>734-22-1680</t>
  </si>
  <si>
    <t>S ODDĚLENÝM ČIDLEM PRO MONTÁŽ NA TRUBKU</t>
  </si>
  <si>
    <t>734 26-1712</t>
  </si>
  <si>
    <t>PŘIPOJOVACÍ ŠROUBENÍ REGULAČNÍ PŘÍMÉ G 1/2"</t>
  </si>
  <si>
    <t>PC.5</t>
  </si>
  <si>
    <t>DOPOJENÍ UZLŮ VZD JEDNOTEK</t>
  </si>
  <si>
    <t>D6</t>
  </si>
  <si>
    <t xml:space="preserve">TĚLESA OCELOVÁ  DESKOVÁ V PROVEDENÍ KLASIK</t>
  </si>
  <si>
    <t>Pol8</t>
  </si>
  <si>
    <t>RK 10/6120</t>
  </si>
  <si>
    <t>Pol9</t>
  </si>
  <si>
    <t>RK 10/6180</t>
  </si>
  <si>
    <t>Pol10</t>
  </si>
  <si>
    <t>RK 10/6140</t>
  </si>
  <si>
    <t>Pol11</t>
  </si>
  <si>
    <t>RK 10/6040</t>
  </si>
  <si>
    <t>Pol12</t>
  </si>
  <si>
    <t>RK 11/9070</t>
  </si>
  <si>
    <t>Pol13</t>
  </si>
  <si>
    <t>RK 20/6080</t>
  </si>
  <si>
    <t>Pol14</t>
  </si>
  <si>
    <t>RK 22/6100</t>
  </si>
  <si>
    <t>Pol15</t>
  </si>
  <si>
    <t>RK 20/6160</t>
  </si>
  <si>
    <t>Pol16</t>
  </si>
  <si>
    <t>KLC 1220/450</t>
  </si>
  <si>
    <t>Pol17</t>
  </si>
  <si>
    <t>KLC1500/450</t>
  </si>
  <si>
    <t>D7</t>
  </si>
  <si>
    <t>IZOLACE TEPELNÉ</t>
  </si>
  <si>
    <t>Pol18</t>
  </si>
  <si>
    <t>IZOLACE TEPELNÉ Z MINERÁLNÍCH POUZDER S AL POLEPEM - D 28/30</t>
  </si>
  <si>
    <t>Pol19</t>
  </si>
  <si>
    <t>MONTÁŽNÍ PÁSKA</t>
  </si>
  <si>
    <t>Pol20</t>
  </si>
  <si>
    <t>MONTÁŽ TEPELNÉ IZOLACE</t>
  </si>
  <si>
    <t>D8</t>
  </si>
  <si>
    <t>DEMONTÁŽE</t>
  </si>
  <si>
    <t>731 R_002</t>
  </si>
  <si>
    <t>DEMONTÁŽ PLYNOVÝCH TEPLOVZDUŠNÝCH JEDNOTEK ROBUR</t>
  </si>
  <si>
    <t>731 20-0832</t>
  </si>
  <si>
    <t>DEMONTÁŽ NZÁVĚSNÉHO PLYNOVÉHO KOTLE S OHŘEM TV</t>
  </si>
  <si>
    <t>733 11-0806</t>
  </si>
  <si>
    <t>DEMONTÁŽ POTRUBÍ DO DN 32</t>
  </si>
  <si>
    <t>733 11-0808</t>
  </si>
  <si>
    <t>DEMONTÁŽ POTRUBÍ PŘES DN 32 DO DN 50</t>
  </si>
  <si>
    <t>735 12-1810</t>
  </si>
  <si>
    <t>DEMONTÁŽ TĚLES OCELOVÝCH ČLÁNKOVÝCH</t>
  </si>
  <si>
    <t>M2</t>
  </si>
  <si>
    <t>735 15-1821</t>
  </si>
  <si>
    <t>DEMONTÁŽ TĚLES TĚLES PANELOVÝCH</t>
  </si>
  <si>
    <t>735 21-1814</t>
  </si>
  <si>
    <t>DEMONTÁŽ REGISTRŮ S TRUBEK HLADKÝCH 76/3,2-4 PRAMENY DO 3 M</t>
  </si>
  <si>
    <t>D9</t>
  </si>
  <si>
    <t>HODINOVÉ SAZBY</t>
  </si>
  <si>
    <t>Pol21</t>
  </si>
  <si>
    <t>ZAREGULOVÁNÍ, OŽIVENÍ A ZAŠKOLENÍ OBSLUHY ZDROJE TEPLA</t>
  </si>
  <si>
    <t>HOD</t>
  </si>
  <si>
    <t>Pol22</t>
  </si>
  <si>
    <t>ZAREGULOVÁNÍ, OŽIVENÍ A ZAŠKOLENÍ OBSLUHY ZÁŘIČŮ</t>
  </si>
  <si>
    <t>Pol23</t>
  </si>
  <si>
    <t>DOKUMENTACE SKUTEČNÉHO PROVEDENÍ</t>
  </si>
  <si>
    <t>Pol24</t>
  </si>
  <si>
    <t>NAPUŠTĚNÍ SYSTÉMU, ODVZDUŠNĚNÍ</t>
  </si>
  <si>
    <t>Pol25</t>
  </si>
  <si>
    <t>TOPNÁ ZKOUŠKA</t>
  </si>
  <si>
    <t>Pol26</t>
  </si>
  <si>
    <t>OSTATNÍ PRÁCE / STAVEBNÍ VÝPOMOC/</t>
  </si>
  <si>
    <t>Pol27</t>
  </si>
  <si>
    <t>NESPECIFIKOVANÉ DEMONTÁŽE</t>
  </si>
  <si>
    <t>Pol28</t>
  </si>
  <si>
    <t>NOSNÉ KONSTRUKCE</t>
  </si>
  <si>
    <t>D10</t>
  </si>
  <si>
    <t>Přesun hmot pro PSV</t>
  </si>
  <si>
    <t>998731202</t>
  </si>
  <si>
    <t>Přesun hmot pro ÚT stanovený procentní sazbou (%) z ceny vodorovná dopravní vzdálenost do 50 m v objektech výšky přes 6 do 12 m</t>
  </si>
  <si>
    <t>1247756930</t>
  </si>
  <si>
    <t>04 - Zařízení silnoproudé elektrotechniky</t>
  </si>
  <si>
    <t>Ing.Zbyněk Pecina</t>
  </si>
  <si>
    <t>Rozpočet a výkaz výměr byl zpracován v SW ASTRA Zlín - rozpočtování v oboru elektro. Aktuální cenová úroveň 2020/01.</t>
  </si>
  <si>
    <t>D1 - Zařízení silnoproudé elektrotechniky</t>
  </si>
  <si>
    <t xml:space="preserve">    D2 - Rozvaděč RH</t>
  </si>
  <si>
    <t xml:space="preserve">    D3 - Rozvaděč R1</t>
  </si>
  <si>
    <t xml:space="preserve">    D4 - Elektroinstalace</t>
  </si>
  <si>
    <t xml:space="preserve">      D5 - Montáž rozvaděčů</t>
  </si>
  <si>
    <t xml:space="preserve">      D6 - SVÍTIDLA</t>
  </si>
  <si>
    <t xml:space="preserve">      D7 - NOUZOVÁ SVÍTIDLA</t>
  </si>
  <si>
    <t xml:space="preserve">      D8 - RECYKLACE</t>
  </si>
  <si>
    <t xml:space="preserve">      D9 - KRABICE</t>
  </si>
  <si>
    <t xml:space="preserve">      D10 - SVORKOVNICE KRABICOVÁ</t>
  </si>
  <si>
    <t xml:space="preserve">      D11 - TRUBKY, LIŠTY</t>
  </si>
  <si>
    <t xml:space="preserve">      D12 - SPÍNAČE A ZÁSUVKY</t>
  </si>
  <si>
    <t xml:space="preserve">      D13 - KRYT SPÍNAČE</t>
  </si>
  <si>
    <t xml:space="preserve">      D14 - ZÁSUVKA NN</t>
  </si>
  <si>
    <t xml:space="preserve">      D15 - RÁMEČEK</t>
  </si>
  <si>
    <t xml:space="preserve">      D16 - SPÍNAČ, PŘEPÍNAČ,  IP 54 (PLAST)</t>
  </si>
  <si>
    <t xml:space="preserve">      D17 - OVLÁDAČ, IP 44 (PLAST)</t>
  </si>
  <si>
    <t xml:space="preserve">      D18 - ZÁSUVKA NN, IP 44 (PLAST)</t>
  </si>
  <si>
    <t xml:space="preserve">      D19 - STRÁŽCE DOMOVNÍ IP 55, PRO VENKOVNÍ POUŽITÍ</t>
  </si>
  <si>
    <t xml:space="preserve">      D20 - ZÁSUVKA PRŮMYSLOVÁ, IP 44, IP 67</t>
  </si>
  <si>
    <t xml:space="preserve">      D21 - SPÍNAČ TROJPÓLOVÝ, IP 65 (IP 65)</t>
  </si>
  <si>
    <t xml:space="preserve">      D22 - POŽÁRNÍ TLAČÍTKA</t>
  </si>
  <si>
    <t xml:space="preserve">      D23 -  VODIČ JEDNOŽILOVÝ, IZOLACE PVC</t>
  </si>
  <si>
    <t xml:space="preserve">      D24 - VODIČ JEDNOŽILOVÝ OHEBNÝ (CYA)</t>
  </si>
  <si>
    <t xml:space="preserve">      D25 - KABEL SILOVÝ,IZOLACE PVC BEZ VODIČE PE</t>
  </si>
  <si>
    <t xml:space="preserve">      D26 - KABEL SILOVÝ,IZOLACE PVC S VODIČEM PE</t>
  </si>
  <si>
    <t xml:space="preserve">      D27 - KABEL SE SNÍŽENOU HOŘLAVOSTÍ, S FUNKČNÍ SCHOPNOSTÍ PŘI POŽÁRU P60-R,  TŘÍDA REAKCE NA OHEŇ - B2 ca, </t>
  </si>
  <si>
    <t xml:space="preserve">      D28 - ŠŇŮRA SILIKONOVÁ</t>
  </si>
  <si>
    <t xml:space="preserve">      D29 - VYBOURANI OTVORU VE ZDIVU CIHELNEM DO PLOCHY 2,25 dm2</t>
  </si>
  <si>
    <t xml:space="preserve">      D30 - VYBOURANI OTVORU VE ZDIVU CIHELNEM DO PRUMERU 60 mm</t>
  </si>
  <si>
    <t xml:space="preserve">      D31 - VYSEKANI KAPES VE ZDIVU CIHELNEM PRO KRABICE</t>
  </si>
  <si>
    <t xml:space="preserve">      D32 -  VYSEKANI RYH VE ZDIVU CIHELNEM - HLOUBKA 30 mm</t>
  </si>
  <si>
    <t xml:space="preserve">      D33 -  HRUBA VYPLN RYH MALTOU</t>
  </si>
  <si>
    <t xml:space="preserve">      D34 -  OMITKA RYH VE STENACH MALTOU</t>
  </si>
  <si>
    <t xml:space="preserve">      D35 -  ODVOZ SUTI</t>
  </si>
  <si>
    <t xml:space="preserve">      D36 -  HODINOVE ZUCTOVACI SAZBY</t>
  </si>
  <si>
    <t xml:space="preserve">      D37 -  PROVEDENI REVIZNICH ZKOUSEK DLE ČSN 33 2000-6</t>
  </si>
  <si>
    <t xml:space="preserve">    D38 - Bleskosvod</t>
  </si>
  <si>
    <t xml:space="preserve">      D39 -  DRÁT</t>
  </si>
  <si>
    <t xml:space="preserve">      D40 - OCELOVÝ DRÁT POZINKOVANÝ</t>
  </si>
  <si>
    <t xml:space="preserve">      D41 - DRŽÁK JÍMACÍ TYČE A OCHRANNÉ TRUBKY</t>
  </si>
  <si>
    <t xml:space="preserve">      D42 - PODPĚRA VEDENÍ</t>
  </si>
  <si>
    <t xml:space="preserve">      D43 - SVORKA HROMOSVODNÍ,UZEMŇOVACÍ</t>
  </si>
  <si>
    <t xml:space="preserve">      D44 - JÍMACÍ TYČ A OCHRANNÁ TRUBKA</t>
  </si>
  <si>
    <t xml:space="preserve">      D45 - ZEMNIČE</t>
  </si>
  <si>
    <t xml:space="preserve">      D46 - OCHRANNÁ STŘÍŠKA</t>
  </si>
  <si>
    <t xml:space="preserve">      D47 - OCHRANNÝ ÚHELNÍK A DRŽÁKY</t>
  </si>
  <si>
    <t xml:space="preserve">      D48 - MONTÁŽNÍ PRÁCE</t>
  </si>
  <si>
    <t xml:space="preserve">      D49 - PROVEDENI REVIZNICH ZKOUSEK DLE CSN 33 2000-6</t>
  </si>
  <si>
    <t xml:space="preserve">    D50 - Zemní práce</t>
  </si>
  <si>
    <t xml:space="preserve">      D51 - VYTÝČENÍ TRATI</t>
  </si>
  <si>
    <t xml:space="preserve">      D52 - ŘEZÁNÍ SPÁRY</t>
  </si>
  <si>
    <t xml:space="preserve">      D53 - BOURANÍ ŽIVIČNÝCH POVRCHŮ</t>
  </si>
  <si>
    <t xml:space="preserve">      D54 - VÝKOP JÁMY PRO STOŽÁR,BETONOVÝ ZÁKLAD A JINÉ ZAŘÍZENÍ</t>
  </si>
  <si>
    <t xml:space="preserve">      D55 - ZÁHOZ JÁMY,UPĚCHOVÁNÍ,ÚPRAVA POVRCHU</t>
  </si>
  <si>
    <t xml:space="preserve">      D56 - ÚPRAVA POVRCHU</t>
  </si>
  <si>
    <t xml:space="preserve">      D57 - ODVOZ ZEMINY</t>
  </si>
  <si>
    <t xml:space="preserve">      D58 - PODKLADOVÁ VRSTVA</t>
  </si>
  <si>
    <t xml:space="preserve">      D59 - JEDNOVRSTVOVÁ VOZOVKA Z ASFATLOBETONU</t>
  </si>
  <si>
    <t xml:space="preserve">    D60 - Ostatní náklady</t>
  </si>
  <si>
    <t>Rozvaděč RH</t>
  </si>
  <si>
    <t>1182-11729</t>
  </si>
  <si>
    <t>IP55-200804 Řadová rozváděčová skříň</t>
  </si>
  <si>
    <t>Ks</t>
  </si>
  <si>
    <t>1182-12102</t>
  </si>
  <si>
    <t>KB2004 Boční kryty</t>
  </si>
  <si>
    <t>1182-12147</t>
  </si>
  <si>
    <t>010804 Podstavec</t>
  </si>
  <si>
    <t>1182-12223</t>
  </si>
  <si>
    <t>0804 Celkový kryt dna</t>
  </si>
  <si>
    <t>1182-17397</t>
  </si>
  <si>
    <t>0804 Horní kryt</t>
  </si>
  <si>
    <t>1182-8374</t>
  </si>
  <si>
    <t>1908 Montážní panel</t>
  </si>
  <si>
    <t>1182-8993</t>
  </si>
  <si>
    <t>3VA1116-3EE32-0AA0 Jistič</t>
  </si>
  <si>
    <t>1182-5785</t>
  </si>
  <si>
    <t>napěťová spoušť jističe 3VA</t>
  </si>
  <si>
    <t>1231-4635</t>
  </si>
  <si>
    <t>tlačítko lícující červené</t>
  </si>
  <si>
    <t>ks</t>
  </si>
  <si>
    <t>1231-4426</t>
  </si>
  <si>
    <t>signálka s LED, 230.....240V, zelená</t>
  </si>
  <si>
    <t>1231-4428</t>
  </si>
  <si>
    <t>Signálka s LED, 230.....240V, bílá</t>
  </si>
  <si>
    <t>1182-16127</t>
  </si>
  <si>
    <t>OPVP10-1-S Pojistkový odpínač</t>
  </si>
  <si>
    <t>1182-16140</t>
  </si>
  <si>
    <t>OPVP22-3-S Pojistkový odpínač</t>
  </si>
  <si>
    <t>1182-14855</t>
  </si>
  <si>
    <t>PVA10 6A gG Pojistková vložka</t>
  </si>
  <si>
    <t>1182-18799</t>
  </si>
  <si>
    <t>PV22 100A gG Pojistková vložka</t>
  </si>
  <si>
    <t>1182-14072</t>
  </si>
  <si>
    <t>SJBC-25E-3N-MZS Kombinovaný svodič bleskových proudů a přepětí</t>
  </si>
  <si>
    <t>1182-15874</t>
  </si>
  <si>
    <t>125B-3 Jistič</t>
  </si>
  <si>
    <t>1182-15780</t>
  </si>
  <si>
    <t>63C-3 Jistič</t>
  </si>
  <si>
    <t>1221-21043</t>
  </si>
  <si>
    <t>Digitální elektroměr 0,25-100A, M-Bus, MID, přímé 3f měření</t>
  </si>
  <si>
    <t>1182-15624</t>
  </si>
  <si>
    <t>6B-1 Jistič</t>
  </si>
  <si>
    <t>1182-15627</t>
  </si>
  <si>
    <t>16B-1 Jistič</t>
  </si>
  <si>
    <t>1182-15643</t>
  </si>
  <si>
    <t>10C-1 Jistič</t>
  </si>
  <si>
    <t>1182-15756</t>
  </si>
  <si>
    <t>16B-3 Jistič</t>
  </si>
  <si>
    <t>1182-15759</t>
  </si>
  <si>
    <t>32B-3 Jistič</t>
  </si>
  <si>
    <t>1182-15774</t>
  </si>
  <si>
    <t>16C-3 Jistič</t>
  </si>
  <si>
    <t>1182-15775</t>
  </si>
  <si>
    <t>20C-3 Jistič</t>
  </si>
  <si>
    <t>1182-18579</t>
  </si>
  <si>
    <t>PS-110S Pomocný spínač</t>
  </si>
  <si>
    <t>1182-14008</t>
  </si>
  <si>
    <t>16B-1N-030AC Proudový chránič s nadproudovou ochranou</t>
  </si>
  <si>
    <t>1182-10254</t>
  </si>
  <si>
    <t>20-20-A230 Instalační stykač</t>
  </si>
  <si>
    <t>1182-10256</t>
  </si>
  <si>
    <t>20-11-A230 Instalační stykač</t>
  </si>
  <si>
    <t>1182-14567</t>
  </si>
  <si>
    <t>16-001-A230 Impulzní relé</t>
  </si>
  <si>
    <t>1042-228</t>
  </si>
  <si>
    <t>RSA 2,5A Řadová svornice</t>
  </si>
  <si>
    <t>1042-405</t>
  </si>
  <si>
    <t>RSA 6 A Řadová svornice</t>
  </si>
  <si>
    <t>1042-408</t>
  </si>
  <si>
    <t>RSA 10 A Řadová svornice</t>
  </si>
  <si>
    <t>1042-201</t>
  </si>
  <si>
    <t>RSA 16 A Řadová svornice</t>
  </si>
  <si>
    <t>1221-13553</t>
  </si>
  <si>
    <t>CSPG11---- Vývodka PG 11 s maticí, 5-10mm</t>
  </si>
  <si>
    <t>1221-13555</t>
  </si>
  <si>
    <t>CSPG16---- Vývodka PG 16 s maticí, 10-14mm</t>
  </si>
  <si>
    <t>1221-13556</t>
  </si>
  <si>
    <t>CSPG21---- Vývodka PG 21 s maticí, 13-18mm</t>
  </si>
  <si>
    <t>1221-13557</t>
  </si>
  <si>
    <t>CSPG29---- Vývodka PG 29 s maticí, 18-25mm</t>
  </si>
  <si>
    <t>1221-13558</t>
  </si>
  <si>
    <t>CSPG36---- Vývodka PG 36 s maticí, 22-32mm</t>
  </si>
  <si>
    <t>Rozvaděč R1</t>
  </si>
  <si>
    <t>1182-16407</t>
  </si>
  <si>
    <t>Rozvodnicová skříň oceloplechová, zapuštěná, 600x600x150mm, IP30/20</t>
  </si>
  <si>
    <t>1182-18675</t>
  </si>
  <si>
    <t>MSO-63-3 Vypínač</t>
  </si>
  <si>
    <t>1182-14081</t>
  </si>
  <si>
    <t>C-350-3N-MZS Svodič přepětí</t>
  </si>
  <si>
    <t>1182-15643.1</t>
  </si>
  <si>
    <t>LTN-10C-1 Jistič</t>
  </si>
  <si>
    <t>1182-15627.1</t>
  </si>
  <si>
    <t>LTN-16B-1 Jistič</t>
  </si>
  <si>
    <t>1182-15756.1</t>
  </si>
  <si>
    <t>LTN-16B-3 Jistič</t>
  </si>
  <si>
    <t>Elektroinstalace</t>
  </si>
  <si>
    <t>Montáž rozvaděčů</t>
  </si>
  <si>
    <t>1191-292</t>
  </si>
  <si>
    <t>montáž rozvaděčových skříní na stavbě, včetně připojení rozvodů</t>
  </si>
  <si>
    <t>1191-292.1</t>
  </si>
  <si>
    <t>Montáž nástěnných rozvaděčů na stavbě, včetně připojení rozvodů</t>
  </si>
  <si>
    <t>SVÍTIDLA</t>
  </si>
  <si>
    <t>1185-13807</t>
  </si>
  <si>
    <t>"A" - nástěnné, stropní, 37W, plechová montura d-590mm, sklo triplex opál mat, IP43</t>
  </si>
  <si>
    <t>1185-13809</t>
  </si>
  <si>
    <t>"B" - nástěnné, stropní,, 56W, d-590mm, sklo triplex opál mat, IP43</t>
  </si>
  <si>
    <t>1263-6056</t>
  </si>
  <si>
    <t>"C" - Průmyslové LED, zavřené, pastová montura, opálový PC kryt, IP66 LED, 1 x LED, 50W, 6364lm, Ra80, 4000K</t>
  </si>
  <si>
    <t>1263-6058</t>
  </si>
  <si>
    <t>"D" - Průmyslové LED, zavřené, pastová montura, opálový PC kryt, IP66, 1 x LED, 38W, 4257lm, Ra80, 3000K</t>
  </si>
  <si>
    <t>1263-6326</t>
  </si>
  <si>
    <t>"E" - Industrial LED plechová lakovaná montura, tvrzené bezpečnostní sklo, 700x30x130mm, IP65, 1 x LED, 50W, 5268lm, Ra80, 3000K</t>
  </si>
  <si>
    <t>1263-5750</t>
  </si>
  <si>
    <t>"F" - Interiérové - přisazené nebo závěsné, plechová lakovaná montura, opálový kryt, IP40, 5 x LED, 13W, 1251,6lm, Ra80, 3000K</t>
  </si>
  <si>
    <t>1263-5748</t>
  </si>
  <si>
    <t>"G" - Interiérové - přisazené nebo závěsné, plechová lakovaná montura, opálový kryt, IP40,4 x LED, 13,8W, 1251,5lm, Ra80, 3000K</t>
  </si>
  <si>
    <t>1185-15988</t>
  </si>
  <si>
    <t>"H" - LED svítidlo plastové, 56W, d-500mm, stínítko PMMA, IP54, 1 x LED, 56W, 7250lm, Ra80, 3000K</t>
  </si>
  <si>
    <t>1157-3312</t>
  </si>
  <si>
    <t>"J" - Svítdlo VO - 50W; 6642.44 lm, 3000K, navrženo v provedení - hliníkový odlitek, optická část svítidla je kryta tvrzeným sklem, IP65</t>
  </si>
  <si>
    <t>1261-78</t>
  </si>
  <si>
    <t>"J" - výložník na stěnu, žárově zinkovaný</t>
  </si>
  <si>
    <t>NOUZOVÁ SVÍTIDLA</t>
  </si>
  <si>
    <t>1263-5089</t>
  </si>
  <si>
    <t>5W, nouzové, dočasné, 1,5 hod, IP65, LED 5W,410lm,8000hod,Ra 80</t>
  </si>
  <si>
    <t>RECYKLACE</t>
  </si>
  <si>
    <t>1184-445</t>
  </si>
  <si>
    <t>příspěvek na recyklaci svítidla</t>
  </si>
  <si>
    <t>KRABICE</t>
  </si>
  <si>
    <t>1123-9607</t>
  </si>
  <si>
    <t>KI 68 L/1_NA KRABICE IZOLAČNÍ</t>
  </si>
  <si>
    <t>1123-4</t>
  </si>
  <si>
    <t>KU 68-1903_KA KRABICE ODBOČNÁ</t>
  </si>
  <si>
    <t>1123-7271</t>
  </si>
  <si>
    <t>KO 125 E/EQ02_KA KRABICE ODB. S EQ SVORK.</t>
  </si>
  <si>
    <t>1123-6812</t>
  </si>
  <si>
    <t>8117_KA KRABICE PANCÉŘOVÁ</t>
  </si>
  <si>
    <t>SVORKOVNICE KRABICOVÁ</t>
  </si>
  <si>
    <t>1265-19</t>
  </si>
  <si>
    <t>4x1-2,5mm2 - bezšroubová</t>
  </si>
  <si>
    <t>D11</t>
  </si>
  <si>
    <t>TRUBKY, LIŠTY</t>
  </si>
  <si>
    <t>1123-64</t>
  </si>
  <si>
    <t>2323 TRUBKA OHEBNÁ</t>
  </si>
  <si>
    <t>1123-66</t>
  </si>
  <si>
    <t>2336 TRUBKA OHEBNÁ</t>
  </si>
  <si>
    <t>1123-4894</t>
  </si>
  <si>
    <t>8025HF TRUBKA TUHÁ 1250 N HF</t>
  </si>
  <si>
    <t>1123-4118</t>
  </si>
  <si>
    <t>LV 18X13 LIŠTA VKLÁDACÍ (3m)</t>
  </si>
  <si>
    <t>1123-7746</t>
  </si>
  <si>
    <t>LHD 40X20 LIŠTA HRANATÁ</t>
  </si>
  <si>
    <t>1123-7751</t>
  </si>
  <si>
    <t>LHD 40X40 LIŠTA HRANATÁ</t>
  </si>
  <si>
    <t>1123-6379</t>
  </si>
  <si>
    <t>DZ 60X60 ŽLAB KABELOVÝ DRÁTĚNÝ, včetně podpěr</t>
  </si>
  <si>
    <t>1123-6380</t>
  </si>
  <si>
    <t>DZ 60X100 ŽLAB KABELOVÝ DRÁTĚNÝ, včetně podpěr</t>
  </si>
  <si>
    <t>1123-6387</t>
  </si>
  <si>
    <t>DZ 60X150 ŽLAB KABELOVÝ DRÁTĚNÝ, včetně podpěr</t>
  </si>
  <si>
    <t>1123-6381</t>
  </si>
  <si>
    <t>DZ 60X200 ŽLAB KABELOVÝ DRÁTĚNÝ, včetně podpěr</t>
  </si>
  <si>
    <t>D12</t>
  </si>
  <si>
    <t>SPÍNAČE A ZÁSUVKY</t>
  </si>
  <si>
    <t>1002-4448</t>
  </si>
  <si>
    <t>3559-A01345 Přístroj spínače jednopólového (bezšroubové svorky); řazení 1, 1So (do hořlavých podkladů B až F)</t>
  </si>
  <si>
    <t>1002-4450</t>
  </si>
  <si>
    <t>3559-A05345 Přístroj přepínače sériového (bezšroubové svorky); řazení 5 (do hořlavých podkladů B až F)</t>
  </si>
  <si>
    <t>1002-4451</t>
  </si>
  <si>
    <t>3559-A06345 Přístroj přepínače střídavého (bezšroubové svorky); řazení 6, 6So (do hořlavých podkladů B až F)</t>
  </si>
  <si>
    <t>1002-4456</t>
  </si>
  <si>
    <t>3559-A91345 Přístroj ovládače zapínacího se svorkou N (bezšroubové svorky); řazení 1/0, 1/0So, 1/0S (do hořlavých podkladů B až F)</t>
  </si>
  <si>
    <t>D13</t>
  </si>
  <si>
    <t>KRYT SPÍNAČE</t>
  </si>
  <si>
    <t>1002-14</t>
  </si>
  <si>
    <t>3558A-A651 B Kryt spínače kolébkového; b. bílá</t>
  </si>
  <si>
    <t>1002-15</t>
  </si>
  <si>
    <t>3558A-A652 B Kryt spínače kolébkového, dělený; b. bílá</t>
  </si>
  <si>
    <t>D14</t>
  </si>
  <si>
    <t>ZÁSUVKA NN</t>
  </si>
  <si>
    <t>1002-4593</t>
  </si>
  <si>
    <t>5519A-A02357 B Zásuvka jednonásobná (bezšroubové svorky), s ochranným kolíkem, s clonkami; řazení 2P+PE; b. bílá</t>
  </si>
  <si>
    <t>D15</t>
  </si>
  <si>
    <t>RÁMEČEK</t>
  </si>
  <si>
    <t>1002-24</t>
  </si>
  <si>
    <t>Rámeček pro elektroinstalační přístroje, jednonásobný; b. bílá</t>
  </si>
  <si>
    <t>D16</t>
  </si>
  <si>
    <t xml:space="preserve">SPÍNAČ, PŘEPÍNAČ,  IP 54 (PLAST)</t>
  </si>
  <si>
    <t>1002-8274</t>
  </si>
  <si>
    <t>3558N-C01510 B Spínač jednopólový IP 54; řazení 1; b. bílá</t>
  </si>
  <si>
    <t>1002-8277</t>
  </si>
  <si>
    <t>3558N-C06510 B Přepínač střídavý IP 54; řazení 6; b. bílá</t>
  </si>
  <si>
    <t>1002-8295</t>
  </si>
  <si>
    <t>3558N-C05510 B Přepínač sériový IP 54; řazení 5; b. bílá</t>
  </si>
  <si>
    <t>1002-8286</t>
  </si>
  <si>
    <t>3558N-C25511 B Přepínač střídavý IP 54, s čirým průzorem; řazení 6S, 6So (1S, 1So); d. Variant+; b. bílá</t>
  </si>
  <si>
    <t>1002-5968</t>
  </si>
  <si>
    <t>3916-22221 Doutnavka signalizační, světlo oranžové, pro spínače kolébkové 3557, 3558, 3559; řazení S</t>
  </si>
  <si>
    <t>D17</t>
  </si>
  <si>
    <t>OVLÁDAČ, IP 44 (PLAST)</t>
  </si>
  <si>
    <t>1002-8305</t>
  </si>
  <si>
    <t>3558N-C86510 B Ovládač přepínací IP 54; řazení 6/0; b. bílá</t>
  </si>
  <si>
    <t>D18</t>
  </si>
  <si>
    <t>ZÁSUVKA NN, IP 44 (PLAST)</t>
  </si>
  <si>
    <t>1002-8325</t>
  </si>
  <si>
    <t>5518N-C02510 B Zásuvka jednonásobná IP 54, s ochranným kolíkem, s víčkem; řazení 2P+PE; d. Variant+; b. bílá</t>
  </si>
  <si>
    <t>D19</t>
  </si>
  <si>
    <t>STRÁŽCE DOMOVNÍ IP 55, PRO VENKOVNÍ POUŽITÍ</t>
  </si>
  <si>
    <t>1002-11532</t>
  </si>
  <si>
    <t>pohybové čidlo, nástěnná montáž; b. bílá, IP55</t>
  </si>
  <si>
    <t>D20</t>
  </si>
  <si>
    <t>ZÁSUVKA PRŮMYSLOVÁ, IP 44, IP 67</t>
  </si>
  <si>
    <t>1002-2921</t>
  </si>
  <si>
    <t>216RS6 Zásuvka průmyslová, nástěnná montáž; řazení 2P+PE; b. IP 44, 16 A</t>
  </si>
  <si>
    <t>1002-137</t>
  </si>
  <si>
    <t>416RS6 Zásuvka průmyslová, nástěnná montáž; řazení 3P+N+PE; b. IP 44, 16 A</t>
  </si>
  <si>
    <t>1066-806</t>
  </si>
  <si>
    <t>Zásuvková rozvodnice IP44. 1 x 32A/400V, 1 x 16A/400V, 2 x 16A/230V</t>
  </si>
  <si>
    <t>D21</t>
  </si>
  <si>
    <t>SPÍNAČ TROJPÓLOVÝ, IP 65 (IP 65)</t>
  </si>
  <si>
    <t>1002-8840</t>
  </si>
  <si>
    <t>BW 325 TPN Spínač trojpólový IP 65, 25 A; řazení 3; b. šedá</t>
  </si>
  <si>
    <t>D22</t>
  </si>
  <si>
    <t>POŽÁRNÍ TLAČÍTKA</t>
  </si>
  <si>
    <t>1002-8325.1</t>
  </si>
  <si>
    <t>Vypínací tlačítko se sklem - CENTRALSTOP, TOTALSTOP</t>
  </si>
  <si>
    <t>D23</t>
  </si>
  <si>
    <t xml:space="preserve"> VODIČ JEDNOŽILOVÝ, IZOLACE PVC</t>
  </si>
  <si>
    <t>7004-8006</t>
  </si>
  <si>
    <t>H07V-U 4 mm2, pod omítkou</t>
  </si>
  <si>
    <t>7004-8007</t>
  </si>
  <si>
    <t>H07V-U 6 mm2, pod omítkou</t>
  </si>
  <si>
    <t>7004-8009</t>
  </si>
  <si>
    <t>H05V-U 16 mm2, pod omítkou</t>
  </si>
  <si>
    <t>D24</t>
  </si>
  <si>
    <t>VODIČ JEDNOŽILOVÝ OHEBNÝ (CYA)</t>
  </si>
  <si>
    <t>7004-8030</t>
  </si>
  <si>
    <t>H07V-K 50 mm2 , volně</t>
  </si>
  <si>
    <t>D25</t>
  </si>
  <si>
    <t>KABEL SILOVÝ,IZOLACE PVC BEZ VODIČE PE</t>
  </si>
  <si>
    <t>7004-8054</t>
  </si>
  <si>
    <t>CYKY-O 2x1.5 mm2 , pod omítkou</t>
  </si>
  <si>
    <t>7004-8056</t>
  </si>
  <si>
    <t>CYKY-O 3x1.5 mm2 , pod omítkou</t>
  </si>
  <si>
    <t>D26</t>
  </si>
  <si>
    <t>KABEL SILOVÝ,IZOLACE PVC S VODIČEM PE</t>
  </si>
  <si>
    <t>7004-8068</t>
  </si>
  <si>
    <t>CYKY-J 3x1.5 mm2, volně</t>
  </si>
  <si>
    <t>7004-8069</t>
  </si>
  <si>
    <t>CYKY-J 3x2.5 mm2, volně</t>
  </si>
  <si>
    <t>7004-8078</t>
  </si>
  <si>
    <t>CYKY-J 5x1.5 mm2 , volně</t>
  </si>
  <si>
    <t>7004-8079</t>
  </si>
  <si>
    <t>CYKY-J 5x2.5 mm2, volně</t>
  </si>
  <si>
    <t>7004-8080</t>
  </si>
  <si>
    <t>CYKY-J 5x4 mm2 , volně</t>
  </si>
  <si>
    <t>7004-8081</t>
  </si>
  <si>
    <t>CYKY-J 5x6 mm2 , volně</t>
  </si>
  <si>
    <t>7004-8082</t>
  </si>
  <si>
    <t>CYKY-J 5x10 mm2 , volně</t>
  </si>
  <si>
    <t>7004-8083</t>
  </si>
  <si>
    <t>CYKY-J 5x16 mm2, volně</t>
  </si>
  <si>
    <t>D27</t>
  </si>
  <si>
    <t xml:space="preserve">KABEL SE SNÍŽENOU HOŘLAVOSTÍ, S FUNKČNÍ SCHOPNOSTÍ PŘI POŽÁRU P60-R,  TŘÍDA REAKCE NA OHEŇ - B2 ca, </t>
  </si>
  <si>
    <t>7004-8187</t>
  </si>
  <si>
    <t>PRAFlaDur-J 3x1.5 mm2, pevně</t>
  </si>
  <si>
    <t>D28</t>
  </si>
  <si>
    <t>ŠŇŮRA SILIKONOVÁ</t>
  </si>
  <si>
    <t>7004-8290</t>
  </si>
  <si>
    <t>V05SS-F-G 4x6 mm2 , volně</t>
  </si>
  <si>
    <t>D29</t>
  </si>
  <si>
    <t>VYBOURANI OTVORU VE ZDIVU CIHELNEM DO PLOCHY 2,25 dm2</t>
  </si>
  <si>
    <t>9999-1310</t>
  </si>
  <si>
    <t>Stena do 450mm</t>
  </si>
  <si>
    <t>D30</t>
  </si>
  <si>
    <t>VYBOURANI OTVORU VE ZDIVU CIHELNEM DO PRUMERU 60 mm</t>
  </si>
  <si>
    <t>9999-1305</t>
  </si>
  <si>
    <t>D31</t>
  </si>
  <si>
    <t>VYSEKANI KAPES VE ZDIVU CIHELNEM PRO KRABICE</t>
  </si>
  <si>
    <t>9999-1350</t>
  </si>
  <si>
    <t>50x50x50 mm</t>
  </si>
  <si>
    <t>9999-1352</t>
  </si>
  <si>
    <t>150x150x100 mm</t>
  </si>
  <si>
    <t>D32</t>
  </si>
  <si>
    <t xml:space="preserve"> VYSEKANI RYH VE ZDIVU CIHELNEM - HLOUBKA 30 mm</t>
  </si>
  <si>
    <t>9999-1388</t>
  </si>
  <si>
    <t>Sire 30 mm</t>
  </si>
  <si>
    <t>9999-1389</t>
  </si>
  <si>
    <t>Sire 70 mm</t>
  </si>
  <si>
    <t>9999-1390</t>
  </si>
  <si>
    <t>Sire 100 mm</t>
  </si>
  <si>
    <t>D33</t>
  </si>
  <si>
    <t xml:space="preserve"> HRUBA VYPLN RYH MALTOU</t>
  </si>
  <si>
    <t>9999-1492</t>
  </si>
  <si>
    <t>Jakekoliv sire</t>
  </si>
  <si>
    <t>D34</t>
  </si>
  <si>
    <t xml:space="preserve"> OMITKA RYH VE STENACH MALTOU</t>
  </si>
  <si>
    <t>9999-1494</t>
  </si>
  <si>
    <t>Sire do 150 mm</t>
  </si>
  <si>
    <t>D35</t>
  </si>
  <si>
    <t xml:space="preserve"> ODVOZ SUTI</t>
  </si>
  <si>
    <t>Pol7</t>
  </si>
  <si>
    <t>doprava suti na stavě, odvoz suti na skládku včetně poplatku za uložení</t>
  </si>
  <si>
    <t>D36</t>
  </si>
  <si>
    <t xml:space="preserve"> HODINOVE ZUCTOVACI SAZBY</t>
  </si>
  <si>
    <t>9999-1281</t>
  </si>
  <si>
    <t>Montáže pro ostatní specialisty na stavbě - ÚT, ZTI, a pod, ostatní montáže, připojení na stávající rozvody, úpravy stávajících rozvodů a rozvaděčů</t>
  </si>
  <si>
    <t>hod</t>
  </si>
  <si>
    <t>9999-1281.1</t>
  </si>
  <si>
    <t>Demontáže stávajícího zařízení</t>
  </si>
  <si>
    <t>D37</t>
  </si>
  <si>
    <t xml:space="preserve"> PROVEDENI REVIZNICH ZKOUSEK DLE ČSN 33 2000-6</t>
  </si>
  <si>
    <t>9999-1298</t>
  </si>
  <si>
    <t>Revizni technik - výchozí revize, vypracování revizní zprávy</t>
  </si>
  <si>
    <t>D38</t>
  </si>
  <si>
    <t>Bleskosvod</t>
  </si>
  <si>
    <t>D39</t>
  </si>
  <si>
    <t xml:space="preserve"> DRÁT</t>
  </si>
  <si>
    <t>1244-370</t>
  </si>
  <si>
    <t>Drát 8 AlMgSi T/4 drát o 8mm AlMgSi T/4 (0,135kg/m) měkký</t>
  </si>
  <si>
    <t>D40</t>
  </si>
  <si>
    <t>OCELOVÝ DRÁT POZINKOVANÝ</t>
  </si>
  <si>
    <t>1244-3</t>
  </si>
  <si>
    <t>Drát 10 drát o 10mm(0,62kg/m), volně</t>
  </si>
  <si>
    <t>D41</t>
  </si>
  <si>
    <t>DRŽÁK JÍMACÍ TYČE A OCHRANNÉ TRUBKY</t>
  </si>
  <si>
    <t>1244-397</t>
  </si>
  <si>
    <t>PV 17pp N na svody a pro vlnitý eternit nerez, vrut 8/200mm</t>
  </si>
  <si>
    <t>D42</t>
  </si>
  <si>
    <t>PODPĚRA VEDENÍ</t>
  </si>
  <si>
    <t>1244-180</t>
  </si>
  <si>
    <t>PV 21d/100 na ploché střechy, plast s betonovou kostkou</t>
  </si>
  <si>
    <t>D43</t>
  </si>
  <si>
    <t>SVORKA HROMOSVODNÍ,UZEMŇOVACÍ</t>
  </si>
  <si>
    <t>1244-71</t>
  </si>
  <si>
    <t>SS spojovací</t>
  </si>
  <si>
    <t>1244-414</t>
  </si>
  <si>
    <t>SZc N zkušební nerez</t>
  </si>
  <si>
    <t>1244-412</t>
  </si>
  <si>
    <t>SS N spojovací nerez</t>
  </si>
  <si>
    <t>1244-419</t>
  </si>
  <si>
    <t>SOc N na okapové žlaby nerez</t>
  </si>
  <si>
    <t>1244-73</t>
  </si>
  <si>
    <t>SP připojovací</t>
  </si>
  <si>
    <t>1244-418</t>
  </si>
  <si>
    <t>SJ 1b N k jímací tyči nerez, D=18, dvoušroubová</t>
  </si>
  <si>
    <t>D44</t>
  </si>
  <si>
    <t>JÍMACÍ TYČ A OCHRANNÁ TRUBKA</t>
  </si>
  <si>
    <t>1244-452</t>
  </si>
  <si>
    <t>JR 3,0 AlMgSi s rovným koncem, L 3000mm</t>
  </si>
  <si>
    <t>D45</t>
  </si>
  <si>
    <t>ZEMNIČE</t>
  </si>
  <si>
    <t>1244-255</t>
  </si>
  <si>
    <t>ZT 2,0s zemnící tyč se svorkou ø 25mm, L 2000mm</t>
  </si>
  <si>
    <t>1244-136</t>
  </si>
  <si>
    <t>DJ 4h držák jímače na krov horní, D20mm</t>
  </si>
  <si>
    <t>1244-137</t>
  </si>
  <si>
    <t>DJ 4d držák jímače na krov dolní, D20mm</t>
  </si>
  <si>
    <t>D46</t>
  </si>
  <si>
    <t>OCHRANNÁ STŘÍŠKA</t>
  </si>
  <si>
    <t>1244-35</t>
  </si>
  <si>
    <t>OSH horní, D20mm</t>
  </si>
  <si>
    <t>D47</t>
  </si>
  <si>
    <t>OCHRANNÝ ÚHELNÍK A DRŽÁKY</t>
  </si>
  <si>
    <t>1244-190</t>
  </si>
  <si>
    <t>OU 2,0 ochranný úhelník, L 2000mm</t>
  </si>
  <si>
    <t>1244-196</t>
  </si>
  <si>
    <t>DUDa-22 držák ochranného úhelníku do dřeva, L 220mm</t>
  </si>
  <si>
    <t>D48</t>
  </si>
  <si>
    <t>MONTÁŽNÍ PRÁCE</t>
  </si>
  <si>
    <t>9999-839</t>
  </si>
  <si>
    <t>Štítek pro označení svodu</t>
  </si>
  <si>
    <t>9999-840</t>
  </si>
  <si>
    <t>Tvarování mont.dílu</t>
  </si>
  <si>
    <t>9999-840.1</t>
  </si>
  <si>
    <t>bezpečnostní tabulka</t>
  </si>
  <si>
    <t>9999-840.2</t>
  </si>
  <si>
    <t>Smršťovací návlek - přechod ze země na vzduch, z betonu na vzduch</t>
  </si>
  <si>
    <t>D49</t>
  </si>
  <si>
    <t>PROVEDENI REVIZNICH ZKOUSEK DLE CSN 33 2000-6</t>
  </si>
  <si>
    <t>D50</t>
  </si>
  <si>
    <t>D51</t>
  </si>
  <si>
    <t>VYTÝČENÍ TRATI</t>
  </si>
  <si>
    <t>9999-890</t>
  </si>
  <si>
    <t>Kabelové vedení v zastaveném prostoru</t>
  </si>
  <si>
    <t>km</t>
  </si>
  <si>
    <t>D52</t>
  </si>
  <si>
    <t>ŘEZÁNÍ SPÁRY</t>
  </si>
  <si>
    <t>9999-925</t>
  </si>
  <si>
    <t>V asfaltu nebo betonu</t>
  </si>
  <si>
    <t>D53</t>
  </si>
  <si>
    <t>BOURANÍ ŽIVIČNÝCH POVRCHŮ</t>
  </si>
  <si>
    <t>9999-923</t>
  </si>
  <si>
    <t>Síla vrstvy 3-5cm</t>
  </si>
  <si>
    <t>D54</t>
  </si>
  <si>
    <t>VÝKOP JÁMY PRO STOŽÁR,BETONOVÝ ZÁKLAD A JINÉ ZAŘÍZENÍ</t>
  </si>
  <si>
    <t>9999-934</t>
  </si>
  <si>
    <t>Zemina třídy 3-4,ručně</t>
  </si>
  <si>
    <t>D55</t>
  </si>
  <si>
    <t>ZÁHOZ JÁMY,UPĚCHOVÁNÍ,ÚPRAVA POVRCHU</t>
  </si>
  <si>
    <t>9999-983</t>
  </si>
  <si>
    <t>V zemine třídy 3-4</t>
  </si>
  <si>
    <t>D56</t>
  </si>
  <si>
    <t>ÚPRAVA POVRCHU</t>
  </si>
  <si>
    <t>9999-1196</t>
  </si>
  <si>
    <t>Provizorní úprava terénu v zemina třídy 4</t>
  </si>
  <si>
    <t>D57</t>
  </si>
  <si>
    <t>ODVOZ ZEMINY</t>
  </si>
  <si>
    <t>9999-1186</t>
  </si>
  <si>
    <t>odvoz zeminy a suti na skládku, včetně poplatku za uložení</t>
  </si>
  <si>
    <t>D58</t>
  </si>
  <si>
    <t>PODKLADOVÁ VRSTVA</t>
  </si>
  <si>
    <t>9999-1202</t>
  </si>
  <si>
    <t>Ze šterkodrti fr. 0-32</t>
  </si>
  <si>
    <t>D59</t>
  </si>
  <si>
    <t>JEDNOVRSTVOVÁ VOZOVKA Z ASFATLOBETONU</t>
  </si>
  <si>
    <t>9999-1206</t>
  </si>
  <si>
    <t>Vrstva obalovaného kameniva (ACP 16 +, ACP 22 +) 12cm</t>
  </si>
  <si>
    <t>D60</t>
  </si>
  <si>
    <t>Ostatní náklady</t>
  </si>
  <si>
    <t>Pol114</t>
  </si>
  <si>
    <t>Podružný materiál</t>
  </si>
  <si>
    <t>05 - Vzduchotechniká zařízení</t>
  </si>
  <si>
    <t>D1 - VZDUCHOTECHNICKÁ ZAŘÍZENÍ</t>
  </si>
  <si>
    <t xml:space="preserve">    D2 - ZAŘÍZENÍ 1. VĚTRÁNÍ OPRAVÁRENSKÉ DÍLNY</t>
  </si>
  <si>
    <t xml:space="preserve">      D3 - POTRUBÍ</t>
  </si>
  <si>
    <t xml:space="preserve">      D4 - IZOLACE TEPELNÉ   PŘÍVODNÍ  A ODVODNÍ POTRUBÍ OD JEDNOTKY K PLÁŠTI BUDOVY</t>
  </si>
  <si>
    <t xml:space="preserve">      D5 - HODINOVÉ SAZBY </t>
  </si>
  <si>
    <t xml:space="preserve">    D6 - ZAŘÍZENÍ Č.2. VĚTRÁNÍ ŠATEN V 2.NP</t>
  </si>
  <si>
    <t xml:space="preserve">    D7 - VĚTRÁNÍ MONTÁŽNÍCH JAM</t>
  </si>
  <si>
    <t xml:space="preserve">      D8 - IZOLACE TEPELNÁ</t>
  </si>
  <si>
    <t xml:space="preserve">    D9 - DEMONTÁŽE</t>
  </si>
  <si>
    <t>VZDUCHOTECHNICKÁ ZAŘÍZENÍ</t>
  </si>
  <si>
    <t>ZAŘÍZENÍ 1. VĚTRÁNÍ OPRAVÁRENSKÉ DÍLNY</t>
  </si>
  <si>
    <t>Pol29</t>
  </si>
  <si>
    <t>VZDUCHOTECHNICKÁVENKOVNÍ JEDNOTKA 6250/6250 M3/HOD, EXTERNÍ TLAK300/250 Pa, S REKUPARCÍ TEPLA, VČETNĚ EXTERNÍHO TEPLOVODNÍHO OHŘÍVAČE O VÝKONU 11,5 kW, pro vodu 60/22°C, vzduch 17/22°C, VČETNĚ SMĚŠOVACÍ KOMORY, REGULAČNÍHO UZLU VYTÁPĚNÍ, KOMPLETNÍHO DIGITÁLNÍHO ŘÍDÍCÍHO SYSTÉMU; NABÍDKA ATREA Z53899/0; DODÁVKA V DÍLECH</t>
  </si>
  <si>
    <t>Pol30</t>
  </si>
  <si>
    <t>MONTÁŽ JEDNOTKY</t>
  </si>
  <si>
    <t>sb</t>
  </si>
  <si>
    <t>Pol31</t>
  </si>
  <si>
    <t>KLAPKY REGULAČNÍ - MSK 450</t>
  </si>
  <si>
    <t>Pol32</t>
  </si>
  <si>
    <t>KLAPKY REGULAČNÍ - MSK 500</t>
  </si>
  <si>
    <t>Pol33</t>
  </si>
  <si>
    <t>TLUMIČ HLUKU BUŇKOVÝ G 250X500X2000.1</t>
  </si>
  <si>
    <t>Pol34</t>
  </si>
  <si>
    <t>TLUMIČ HLUKU KRUHOVÝ - MAA 450-900</t>
  </si>
  <si>
    <t>Pol35</t>
  </si>
  <si>
    <t>TLUMIČ HLUKU KRUHOVÝ - MAA 500-900</t>
  </si>
  <si>
    <t>POZICE 1</t>
  </si>
  <si>
    <t>TEXTILNÍ VÝÚSTKY - Tvar Kruhový, Rozměr 450 mm, Celková délka 19000 mm, První konec Začátek, Druhý konec Zaslepení, 5ksZip 400, Průtok 2640 m3/h, Použitelný přetlak 100 Pa; montážní materiál : 9ks 2000mm Hliníkový profil, 1ks 850mm Hliníkový profil, 9ks Hliníková spojka profilů přímá, 11ks Hliníkový úchyt profilu, 2ks Napínač v profilu, 11ks Lankový závěs pozink 1500 mm, 39ks Plastové háčky 32 mm, 1ks Kruhový 450 mm Nerez připojovací pásek 450</t>
  </si>
  <si>
    <t>POZICE 2</t>
  </si>
  <si>
    <t>TEXTILNÍ VÝÚSTKY - Tvar Kruhový, Rozměr 500 mm, Celková délka 19000 mm, První konec Začátek, Druhý konec Začátek, 5ks Zip 500, Průtok 3500 m3/h, Použitelný přetlak 125 Pa, Tlaková ztráta třením = 3,4 Pa, Počet výstupů vzduchu 1, Přechod na Kruhový 200/250, Začátek; montážní materiál : 9ks 2000mm Hliníkový profil, 1ks 500mm Hliníkový profil, 9ks Hliníková spojka profilů přímá, 11ks Hliníkový úchyt profilu, 2ks Napínač v profilu, 11ks Lankový závěs pozink 1500 mm, 38ks Plastové háčky 32 mm, 1ks Kruhový 500 mm Nerez připojovací pásek, 1ks Kruhový 200 mm Nerez připojovací pásek</t>
  </si>
  <si>
    <t>Pol36</t>
  </si>
  <si>
    <t>TALÍŘOVÝ VENTIL ODVODNÍ DN 200</t>
  </si>
  <si>
    <t>Pol37</t>
  </si>
  <si>
    <t>STĚNOVÁ MŘÍŽKA 425X425</t>
  </si>
  <si>
    <t>Pol38</t>
  </si>
  <si>
    <t>ŽALUZIE PROTIDEŠŤOVÁ 1500X500</t>
  </si>
  <si>
    <t>Pol39</t>
  </si>
  <si>
    <t>DĚROVANÉ SPIRO-ODVOD VZDUCHU - D 630, DÉLKA 2 m-</t>
  </si>
  <si>
    <t>Pol40</t>
  </si>
  <si>
    <t>POMOCNÝ KOTVÍCÍ MATERIÁL</t>
  </si>
  <si>
    <t>Pol41</t>
  </si>
  <si>
    <t>MONTÁŽ ELEMENTU</t>
  </si>
  <si>
    <t>POTRUBÍ</t>
  </si>
  <si>
    <t>Pol42</t>
  </si>
  <si>
    <t>POTRUBÍ ČTYŘHRANNÉ, SK I, POZINKOVANÝ PLECH, DO 50% TVAROVEK DO OBVODU 4 000 MM</t>
  </si>
  <si>
    <t>Pol43</t>
  </si>
  <si>
    <t>POTRUBÍ KRUHOVÉ SPIRO - D 200</t>
  </si>
  <si>
    <t>Pol44</t>
  </si>
  <si>
    <t>POTRUBÍ KRUHOVÉ SPIRO - D 450</t>
  </si>
  <si>
    <t>Pol45</t>
  </si>
  <si>
    <t>POTRUBÍ KRUHOVÉ SPIRO - D 500</t>
  </si>
  <si>
    <t>Pol46</t>
  </si>
  <si>
    <t>TVAROVKY - OBLOUK SEGMENTOVÝ 90° - OBL 90-200</t>
  </si>
  <si>
    <t>Pol47</t>
  </si>
  <si>
    <t>TVAROVKY - OBLOUK SEGMENTOVÝ 90° - OBL 90-500</t>
  </si>
  <si>
    <t>Pol48</t>
  </si>
  <si>
    <t>TVAROVKY - ODBOČKA JEDNOSTRANNÁ 90° - OBJ 200/200</t>
  </si>
  <si>
    <t>Pol49</t>
  </si>
  <si>
    <t>UKONČENÍ / ZÁTKA/ DN 200</t>
  </si>
  <si>
    <t>Pol50</t>
  </si>
  <si>
    <t>MONTÁŽ POTRUBÍ</t>
  </si>
  <si>
    <t>Pol51</t>
  </si>
  <si>
    <t>MONTÁŽNÍ MATERIÁL</t>
  </si>
  <si>
    <t xml:space="preserve">IZOLACE TEPELNÉ   PŘÍVODNÍ  A ODVODNÍ POTRUBÍ OD JEDNOTKY K PLÁŠTI BUDOVY</t>
  </si>
  <si>
    <t>Pol52</t>
  </si>
  <si>
    <t>izolace Z MINERÁLNÍ PLSTI A AL POLEPEM, KOTVENÁ NA TRNY- PŘÍVOD A ODVOD OD VZD JEDNOTKY TL 100 MM potrubí a ohybů - MONTÁŽ</t>
  </si>
  <si>
    <t>Pol53</t>
  </si>
  <si>
    <t>LSP 40-100</t>
  </si>
  <si>
    <t>Pol54</t>
  </si>
  <si>
    <t>OPLECHOVÁNÍ PEVNÉ POZINKOVANÝM PLECHEM</t>
  </si>
  <si>
    <t>Pol55</t>
  </si>
  <si>
    <t>PLECH 0,5 MM</t>
  </si>
  <si>
    <t>Pol56</t>
  </si>
  <si>
    <t>montážní a tesnící materilá</t>
  </si>
  <si>
    <t>998713202</t>
  </si>
  <si>
    <t>Přesun hmot pro izolace tepelné stanovený procentní sazbou (%) z ceny vodorovná dopravní vzdálenost do 50 m v objektech výšky přes 6 do 12 m</t>
  </si>
  <si>
    <t xml:space="preserve">HODINOVÉ SAZBY </t>
  </si>
  <si>
    <t>Pol58</t>
  </si>
  <si>
    <t>MONTÁŽ VE VÝŠCE /MONTÁŽNÍ PLOŠINA/ TÝDEN</t>
  </si>
  <si>
    <t>Pol59</t>
  </si>
  <si>
    <t>UVEDENÍ DO PROVOZU</t>
  </si>
  <si>
    <t>Pol60</t>
  </si>
  <si>
    <t>ZAREGULOVÁNÍ</t>
  </si>
  <si>
    <t>Pol61</t>
  </si>
  <si>
    <t>ZAŘÍZENÍ Č.2. VĚTRÁNÍ ŠATEN V 2.NP</t>
  </si>
  <si>
    <t>Pol62</t>
  </si>
  <si>
    <t>VZDUCHOTECHNICKÁ JEDNOTKA PARAPETNÍ 700/700 M3/HOD, EXTERNÍ TLAK 250/250 Pa, S REKUPARCÍ TEPLA, VČETNĚ TEPLOVODNÍHO OŘÍVAČE O VÝKONU 1,5 kW, pro vodu 60/24°C, vzduch 17/22°C, , TLUMIČŮ HLUKU, REGULAČNÍHO UZLU VYTÁPĚNÍ, KOMPLETNÍHO ŘÍDÍCÍHO SYSTÉMU; DODÁVKA V DÍLECH</t>
  </si>
  <si>
    <t>Pol63</t>
  </si>
  <si>
    <t>Pol64</t>
  </si>
  <si>
    <t>TALÍŘOVÝ VENTIL PŘÍVODNÍ DN 100</t>
  </si>
  <si>
    <t>Pol65</t>
  </si>
  <si>
    <t>TALÍŘOVÝ VENTIL PŘÍVODNÍ DN 125</t>
  </si>
  <si>
    <t>Pol66</t>
  </si>
  <si>
    <t>TALÍŘOVÝ VENTIL PŘÍVODNÍ DN 200</t>
  </si>
  <si>
    <t>Pol67</t>
  </si>
  <si>
    <t>TALÍŘOVÁ VENTIL ODVODNÍ DN 100</t>
  </si>
  <si>
    <t>Pol68</t>
  </si>
  <si>
    <t>TALÍŘOVÁ VENTIL ODVODNÍ DN 160</t>
  </si>
  <si>
    <t>Pol69</t>
  </si>
  <si>
    <t>TALÍŘOVÁ VENTIL ODVODNÍ DN 200</t>
  </si>
  <si>
    <t>Pol70</t>
  </si>
  <si>
    <t>ZALUZIE PROTIDEŠŤOVÁ 500X250</t>
  </si>
  <si>
    <t>Pol71</t>
  </si>
  <si>
    <t>TLUMIČ HLUKU KRUHOVÝ d 250-DÉLKA 900 mm</t>
  </si>
  <si>
    <t>Pol72</t>
  </si>
  <si>
    <t>Pol73</t>
  </si>
  <si>
    <t>Pol74</t>
  </si>
  <si>
    <t>POTRUBÍ ČTYŘHRANNÉ, SK I, POZINKOVANÝ PLECH DO 100% TVAROVEK DO OBVODU 1500MM</t>
  </si>
  <si>
    <t>Pol75</t>
  </si>
  <si>
    <t>POTRUBÍ SPIRO - D 100</t>
  </si>
  <si>
    <t>Pol76</t>
  </si>
  <si>
    <t>POTRUBÍ SPIRO - D 125</t>
  </si>
  <si>
    <t>Pol77</t>
  </si>
  <si>
    <t>POTRUBÍ SPIRO - D 160</t>
  </si>
  <si>
    <t>Pol78</t>
  </si>
  <si>
    <t>POTRUBÍ SPIRO - D 200</t>
  </si>
  <si>
    <t>Pol79</t>
  </si>
  <si>
    <t>POTRUBÍ SPIRO - D 250</t>
  </si>
  <si>
    <t>Pol80</t>
  </si>
  <si>
    <t>TVAROVKA - OBLOUK SEGMENTOVÝ 90° - OBL 90-125</t>
  </si>
  <si>
    <t>Pol81</t>
  </si>
  <si>
    <t>TVAROVKA - OBLOUK SEGMENTOVÝ 90° - OBL 90-160</t>
  </si>
  <si>
    <t>Pol82</t>
  </si>
  <si>
    <t>TVAROVKA - OBLOUK SEGMENTOVÝ 90° - OBL 90-200</t>
  </si>
  <si>
    <t>Pol83</t>
  </si>
  <si>
    <t>TVAROVKA - OBLOUK SEGMENTOVÝ 90° - OBL 90-250</t>
  </si>
  <si>
    <t>Pol84</t>
  </si>
  <si>
    <t>TVAROVKA - ODBOČKA JEDNOSTRANNÁ 90° - OBJ 200/200</t>
  </si>
  <si>
    <t>Pol85</t>
  </si>
  <si>
    <t>TVAROVKA - ODBOČKA JEDNOSTRANNÁ 90° - OBJ 250/200</t>
  </si>
  <si>
    <t>Pol86</t>
  </si>
  <si>
    <t>TVAROVKA - ODBOČKA JEDNOSTRANNÁ 90° - OBJ 250/125</t>
  </si>
  <si>
    <t>Pol87</t>
  </si>
  <si>
    <t>TVAROVKA - ODBOČKA JEDNOSTRANNÁ 90° - OBJ 125/100</t>
  </si>
  <si>
    <t>Pol88</t>
  </si>
  <si>
    <t>TVAROVKA - ODBOČKA OBOUSTRANNA 90° 250/200/200</t>
  </si>
  <si>
    <t>Pol89</t>
  </si>
  <si>
    <t>UKONČENÍ / ZÁTKA/ - DN 125</t>
  </si>
  <si>
    <t>Pol90</t>
  </si>
  <si>
    <t>UKONČENÍ / ZÁTKA/ - DN 250</t>
  </si>
  <si>
    <t>Pol91</t>
  </si>
  <si>
    <t>HADICE OHEBNÉ-HLUKOTLUMÍCÍ - D 102</t>
  </si>
  <si>
    <t>Pol92</t>
  </si>
  <si>
    <t>HADICE OHEBNÉ-HLUKOTLUMÍCÍ - D 200</t>
  </si>
  <si>
    <t>Pol93</t>
  </si>
  <si>
    <t>HADICE OHEBNÉ-HLUKOTLUMÍCÍ - D 160</t>
  </si>
  <si>
    <t>Pol94</t>
  </si>
  <si>
    <t>HADICE OHEBNÉ-HLUKOTLUMÍCÍ - D 125</t>
  </si>
  <si>
    <t>Pol95</t>
  </si>
  <si>
    <t>Pol96</t>
  </si>
  <si>
    <t>Pol97</t>
  </si>
  <si>
    <t>IZOLACE Z MINERÁLNÍ PLSTI A AL POLEPEM, KOTVENÁ NA TRNY- PŘÍVOD A ODVOD OD VZD JEDNOTKY TL 80 MM potrubí a ohybů -MONTÁŽ</t>
  </si>
  <si>
    <t>Pol98</t>
  </si>
  <si>
    <t>LSP 40-80</t>
  </si>
  <si>
    <t>Pol99</t>
  </si>
  <si>
    <t>montážní a tesnící materilál</t>
  </si>
  <si>
    <t>VĚTRÁNÍ MONTÁŽNÍCH JAM</t>
  </si>
  <si>
    <t>Pol101</t>
  </si>
  <si>
    <t>RM 125 NK</t>
  </si>
  <si>
    <t>Pol102</t>
  </si>
  <si>
    <t>MBE 125/1,2-R2</t>
  </si>
  <si>
    <t>Pol103</t>
  </si>
  <si>
    <t>TGBK 330</t>
  </si>
  <si>
    <t>Pol104</t>
  </si>
  <si>
    <t>PRG 160</t>
  </si>
  <si>
    <t>Pol105</t>
  </si>
  <si>
    <t>Pol106</t>
  </si>
  <si>
    <t>POTRUBÍ SPIRO D 125</t>
  </si>
  <si>
    <t>Pol107</t>
  </si>
  <si>
    <t>TVAROVKY - OS 90-125</t>
  </si>
  <si>
    <t>Pol108</t>
  </si>
  <si>
    <t>IZOLACE TEPELNÁ</t>
  </si>
  <si>
    <t>Pol109</t>
  </si>
  <si>
    <t>izolace Z MINERÁLNÍ PLSTI A AL POLEPEM TL 80 MM, POTRUBÍ SPIRO 125-0,9M2/M-4 M potrubí a ohybů -MONTÁŽ</t>
  </si>
  <si>
    <t>Pol110</t>
  </si>
  <si>
    <t>Pol111</t>
  </si>
  <si>
    <t>Pol113</t>
  </si>
  <si>
    <t>DEMONTÁŽ STÁVAJÍCÍH NÁSTĚNNÝCH VENTILÁTORŮ d 500</t>
  </si>
  <si>
    <t>06 - Fotovoltaická elektrárna</t>
  </si>
  <si>
    <t>import</t>
  </si>
  <si>
    <t>D1 - Fotovoltaická elektrárna</t>
  </si>
  <si>
    <t xml:space="preserve">    D2 - Fotovoltaické panely, střídače</t>
  </si>
  <si>
    <t xml:space="preserve">    D3 - Nabíječe - baterie + rozvaděč</t>
  </si>
  <si>
    <t xml:space="preserve">    D4 - Elektromateriál, rozvaděče</t>
  </si>
  <si>
    <t xml:space="preserve">    D7 - Elektromateriál</t>
  </si>
  <si>
    <t xml:space="preserve">    D8 - Rozvaděče</t>
  </si>
  <si>
    <t xml:space="preserve">    D9 - Kabely</t>
  </si>
  <si>
    <t xml:space="preserve">    D5 - Práce, datová komunikace</t>
  </si>
  <si>
    <t xml:space="preserve">    D6 - Projekty a inženýrská činnost</t>
  </si>
  <si>
    <t xml:space="preserve">    D63 - Ostatní náklady</t>
  </si>
  <si>
    <t>Fotovoltaické panely, střídače</t>
  </si>
  <si>
    <t>Pol 1</t>
  </si>
  <si>
    <t>Zapojení systému fotovoltaických panelů ( počet panelů bude upřesněn dodavatelem )</t>
  </si>
  <si>
    <t>Pol 2</t>
  </si>
  <si>
    <t>Fotovoltaické panely - celkový výkon 12,8-13,0 kWp, monokrystalický, včetně montáže ( počet panelů bude upřesněn dodavatelem )</t>
  </si>
  <si>
    <t>Pol 3</t>
  </si>
  <si>
    <t>Konstrukce fotovoltaických panelů - trapézový plech ( konstrukce bude upřesněna dle použitých panelů )</t>
  </si>
  <si>
    <t>Pol 4</t>
  </si>
  <si>
    <t>Střídač 20 kW</t>
  </si>
  <si>
    <t>Pol 5</t>
  </si>
  <si>
    <t>Vodivé pospojování panelů</t>
  </si>
  <si>
    <t>Pol 6</t>
  </si>
  <si>
    <t>Osazení a zapojení střídače</t>
  </si>
  <si>
    <t>Nabíječe - baterie + rozvaděč</t>
  </si>
  <si>
    <t>Pol 7</t>
  </si>
  <si>
    <t>Měnič / nabíječ</t>
  </si>
  <si>
    <t>Pol 8</t>
  </si>
  <si>
    <t>Baterie 19,2 kWh</t>
  </si>
  <si>
    <t>Pol 9</t>
  </si>
  <si>
    <t>Oživený rozvaděč: pole 2100x1200x500, IP21/IP21, pasivní chlazení, ruční bypass kapacity, automatický bypass, gridparalelní provoz, síťová ochrana, rozpadový stykač přepěťové ochrany, vstupní - vstupní multimetr</t>
  </si>
  <si>
    <t>Pol 10</t>
  </si>
  <si>
    <t>Komunikační jednotka - zobrazovací panel</t>
  </si>
  <si>
    <t>Pol 11</t>
  </si>
  <si>
    <t>Rack pro umístění technologie</t>
  </si>
  <si>
    <t>Pol 12</t>
  </si>
  <si>
    <t>Energy meter</t>
  </si>
  <si>
    <t>Pol 13</t>
  </si>
  <si>
    <t>Pol 14</t>
  </si>
  <si>
    <t>Montáž, zapojení, drátování</t>
  </si>
  <si>
    <t>Elektromateriál, rozvaděče</t>
  </si>
  <si>
    <t>Elektromateriál</t>
  </si>
  <si>
    <t>Pol 15</t>
  </si>
  <si>
    <t>Solární kabel 1x6mm, červený</t>
  </si>
  <si>
    <t>Pol 16</t>
  </si>
  <si>
    <t>Solární kabel 1x6mm, černý</t>
  </si>
  <si>
    <t>Pol 17</t>
  </si>
  <si>
    <t>Konektor MC4 konektor 4-6mm se zámkem</t>
  </si>
  <si>
    <t>Pol 18</t>
  </si>
  <si>
    <t>Konektor MC4 zástrčka 4-6mm se zámkem</t>
  </si>
  <si>
    <t>Pol 19</t>
  </si>
  <si>
    <t>Chránička včetně spojek a podruž. mater.</t>
  </si>
  <si>
    <t>Pol 20</t>
  </si>
  <si>
    <t>Drátový kabelový žlab včetně uchycení</t>
  </si>
  <si>
    <t>Rozvaděče</t>
  </si>
  <si>
    <t>Pol 22</t>
  </si>
  <si>
    <t>Rozvaděč RFV:DC/AC včetně výzbroje</t>
  </si>
  <si>
    <t>Pol 23</t>
  </si>
  <si>
    <t>Montáž + drátování</t>
  </si>
  <si>
    <t>Pol 24</t>
  </si>
  <si>
    <t>Úprava rozvaděče RH (přezbrojení)</t>
  </si>
  <si>
    <t>Pol 25</t>
  </si>
  <si>
    <t>Doplnění stávajícího rozvaděče RH</t>
  </si>
  <si>
    <t>Pol 26</t>
  </si>
  <si>
    <t>4Q elektroměr včetně traf</t>
  </si>
  <si>
    <t>Pol 27</t>
  </si>
  <si>
    <t>Požární tlačítko GW 42-201 12x12x5 cm, červené se sklem</t>
  </si>
  <si>
    <t>Pol 28</t>
  </si>
  <si>
    <t>Úprava rozvěděče RE</t>
  </si>
  <si>
    <t>Pol 29</t>
  </si>
  <si>
    <t>Dálkově ovládané relé pro HDO - řízení výkonu</t>
  </si>
  <si>
    <t>Kabely</t>
  </si>
  <si>
    <t>Pol 30</t>
  </si>
  <si>
    <t>CYKY-J 5x10</t>
  </si>
  <si>
    <t>Pol 31</t>
  </si>
  <si>
    <t>CYKY-J 4x6</t>
  </si>
  <si>
    <t>Pol 32</t>
  </si>
  <si>
    <t>Datové kabely</t>
  </si>
  <si>
    <t>Pol 33</t>
  </si>
  <si>
    <t>CYKY 2x70 (baterie)</t>
  </si>
  <si>
    <t>Pol 34</t>
  </si>
  <si>
    <t>Podružný materiál - vodiče, bužírky, izolace</t>
  </si>
  <si>
    <t>Pol 35</t>
  </si>
  <si>
    <t>Práce při připojení + upevnění kabelu</t>
  </si>
  <si>
    <t>Práce, datová komunikace</t>
  </si>
  <si>
    <t>Pol 36</t>
  </si>
  <si>
    <t>Utěsnění prostupů protipožární technologií</t>
  </si>
  <si>
    <t>Pol 37</t>
  </si>
  <si>
    <t>Příchytka OBO 822/10, Svorka spojovací SU N (nerez)</t>
  </si>
  <si>
    <t>Pol 38</t>
  </si>
  <si>
    <t>Vázací pásky VPC 5/280, černé, UV odolné</t>
  </si>
  <si>
    <t>Pol 39</t>
  </si>
  <si>
    <t>Žlab kabelový plechový uzavřený</t>
  </si>
  <si>
    <t>Pol 40</t>
  </si>
  <si>
    <t>Víko žlabu plechové</t>
  </si>
  <si>
    <t>Pol 41</t>
  </si>
  <si>
    <t>Přechod ze střechy kabelovým žlabem</t>
  </si>
  <si>
    <t>Pol 42</t>
  </si>
  <si>
    <t>Příslušenství</t>
  </si>
  <si>
    <t>Pol 43</t>
  </si>
  <si>
    <t>Úplná montáž kabelového žlabu, kolen, T-kusů na předem připravené upevňovací body, uzavření víky</t>
  </si>
  <si>
    <t>Pol 44</t>
  </si>
  <si>
    <t>Pronájem plošiny</t>
  </si>
  <si>
    <t>Pol 45</t>
  </si>
  <si>
    <t>Oživení a nastavení systému</t>
  </si>
  <si>
    <t>Pol 46</t>
  </si>
  <si>
    <t>Elektroinstalační práce</t>
  </si>
  <si>
    <t>Projekty a inženýrská činnost</t>
  </si>
  <si>
    <t>Realizační projektová dokumentace</t>
  </si>
  <si>
    <t>Inženýrská činnost</t>
  </si>
  <si>
    <t>D63</t>
  </si>
  <si>
    <t>9999-1000</t>
  </si>
  <si>
    <t>Zřízení staveniště, doprava materiálu</t>
  </si>
  <si>
    <t>VON - Vedlejší a ostatní náklady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</si>
  <si>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</si>
  <si>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D1 - VON - vedlejší a ostatní náklady</t>
  </si>
  <si>
    <t>VON - vedlejší a ostatní náklady</t>
  </si>
  <si>
    <t>002-004.1</t>
  </si>
  <si>
    <t>Zařízení staveniště, vč. BOZP / Veškeré činnosti dle vyhl. 230/2012Sb. §9 odst. 2 související s vybudováním, provozem a likvidací staveniště, vč. úklidu objektu před předáním stavby._x000d_
Standardní prvky BOZP (mobilní oplocení, výstražné značení, přechody výkopů vč. oplocení, zábradlí, atd - vč. jejich dodávky, montáže, údržby a demontáže, resp. likvidace) a povinosti vyplívající z plánu BOZP vč. připomínek příslušných úřadů</t>
  </si>
  <si>
    <t>ÚRS</t>
  </si>
  <si>
    <t>1024</t>
  </si>
  <si>
    <t>315473107</t>
  </si>
  <si>
    <t>002-006</t>
  </si>
  <si>
    <t>Poskytnutí zařízení staveniště (jeho části) pro umožnění činnosti TDS, AD, SÚ, BOZP na stavbě / Pro zástupce objednatele (TDS, technici, AD, SÚ, koordinátor BOZP, .... ) bude v rámci zařízení staveniště zpřístupněna jedna kancelář (kontejnerového typu - zateplená, se sociálním zázemím včetně úklidových prostředků a potřeb), vybavená stoly, židlemi pro 6 osob, věšáky, s úložnými uzamykatelnými prostorami připojená na el. en., vodu a zabezpečená (před buňkou čistící zóna). _x000d_
Kancelářská buňka bude sloužit jako pracoviště výše uvedených pracovníků objednavatele a orgánů DOSS na stavbě.</t>
  </si>
  <si>
    <t>1329226365</t>
  </si>
  <si>
    <t>002-102.1</t>
  </si>
  <si>
    <t>Geodetické zaměření řešených stavebních objetků po dokončení díla - Geodetické zaměření veškerých řešených stavebních objetků a jejich částí dle vyhl. č. 230/2012Sb. §10 odst. 2 (geometriký plán pro zápis do katastru nemovitostí v 6ti tištěných originálních vyhotoveních + 1x elektronicky CD)</t>
  </si>
  <si>
    <t>-522807900</t>
  </si>
  <si>
    <t>002-201.1</t>
  </si>
  <si>
    <t>Projektová dokumentace skutečného provedení / Projektová dokumentace skutečného provedení dle vyhl. č. 230/2012Sb. §10 odst. 2 - 4x tištěně a 1x elektronicky na CD nosiči</t>
  </si>
  <si>
    <t>781870040</t>
  </si>
  <si>
    <t>002-301.1</t>
  </si>
  <si>
    <t>Kompletace atestů, certifikátů, revizních zpráv a ostatních dokladů / Kompletace atestů, certifikátů, revizních zpráv, protokolů o kotrolách, dokladů o vlastnostech materiálů, dokladů o likvidaci odpadu a ostatních dokladů potřebných k předání a kolaudaci stavby - 3x tištěně a 1x tištěně na CD nosiči.</t>
  </si>
  <si>
    <t>-634725409</t>
  </si>
  <si>
    <t>002-302</t>
  </si>
  <si>
    <t>Zpracování a předložení harmonogramů. Náklady na vyhotovení a předložení finančního a časového harmonogramu prací</t>
  </si>
  <si>
    <t>-898970176</t>
  </si>
  <si>
    <t>041403000</t>
  </si>
  <si>
    <t>Inženýrská činnost dozory koordinátor BOZP na staveništi</t>
  </si>
  <si>
    <t>-1181944663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</si>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</sst>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713141153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2020_05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Cestmistrovství Telč - modernizace dílen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Telč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18. 5. 2020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KSÚSV, přísp.org., Kosovská 1122/16, Jihlava 58601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Ing.Josef Slabý, Arnolec 30, Jamné 58827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Fr.Neuwirth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ROUND(SUM(AS55:AS61),2)</f>
        <v>0</v>
      </c>
      <c r="AT54" s="108">
        <f>ROUND(SUM(AV54:AW54),2)</f>
        <v>0</v>
      </c>
      <c r="AU54" s="109">
        <f>ROUND(SUM(AU55:AU61),5)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ROUND(SUM(AZ55:AZ61),2)</f>
        <v>0</v>
      </c>
      <c r="BA54" s="108">
        <f>ROUND(SUM(BA55:BA61),2)</f>
        <v>0</v>
      </c>
      <c r="BB54" s="108">
        <f>ROUND(SUM(BB55:BB61),2)</f>
        <v>0</v>
      </c>
      <c r="BC54" s="108">
        <f>ROUND(SUM(BC55:BC61),2)</f>
        <v>0</v>
      </c>
      <c r="BD54" s="110">
        <f>ROUND(SUM(BD55:BD61),2)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stavební část'!P114</f>
        <v>0</v>
      </c>
      <c r="AV55" s="122">
        <f>'01 - stavební část'!J33</f>
        <v>0</v>
      </c>
      <c r="AW55" s="122">
        <f>'01 - stavební část'!J34</f>
        <v>0</v>
      </c>
      <c r="AX55" s="122">
        <f>'01 - stavební část'!J35</f>
        <v>0</v>
      </c>
      <c r="AY55" s="122">
        <f>'01 - stavební část'!J36</f>
        <v>0</v>
      </c>
      <c r="AZ55" s="122">
        <f>'01 - stavební část'!F33</f>
        <v>0</v>
      </c>
      <c r="BA55" s="122">
        <f>'01 - stavební část'!F34</f>
        <v>0</v>
      </c>
      <c r="BB55" s="122">
        <f>'01 - stavební část'!F35</f>
        <v>0</v>
      </c>
      <c r="BC55" s="122">
        <f>'01 - stavební část'!F36</f>
        <v>0</v>
      </c>
      <c r="BD55" s="124">
        <f>'01 - stavební část'!F37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Zdravotně technické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'02 - Zdravotně technické ...'!P88</f>
        <v>0</v>
      </c>
      <c r="AV56" s="122">
        <f>'02 - Zdravotně technické ...'!J33</f>
        <v>0</v>
      </c>
      <c r="AW56" s="122">
        <f>'02 - Zdravotně technické ...'!J34</f>
        <v>0</v>
      </c>
      <c r="AX56" s="122">
        <f>'02 - Zdravotně technické ...'!J35</f>
        <v>0</v>
      </c>
      <c r="AY56" s="122">
        <f>'02 - Zdravotně technické ...'!J36</f>
        <v>0</v>
      </c>
      <c r="AZ56" s="122">
        <f>'02 - Zdravotně technické ...'!F33</f>
        <v>0</v>
      </c>
      <c r="BA56" s="122">
        <f>'02 - Zdravotně technické ...'!F34</f>
        <v>0</v>
      </c>
      <c r="BB56" s="122">
        <f>'02 - Zdravotně technické ...'!F35</f>
        <v>0</v>
      </c>
      <c r="BC56" s="122">
        <f>'02 - Zdravotně technické ...'!F36</f>
        <v>0</v>
      </c>
      <c r="BD56" s="124">
        <f>'02 - Zdravotně technické 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Ústřední vytápění'!J30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'03 - Ústřední vytápění'!P89</f>
        <v>0</v>
      </c>
      <c r="AV57" s="122">
        <f>'03 - Ústřední vytápění'!J33</f>
        <v>0</v>
      </c>
      <c r="AW57" s="122">
        <f>'03 - Ústřední vytápění'!J34</f>
        <v>0</v>
      </c>
      <c r="AX57" s="122">
        <f>'03 - Ústřední vytápění'!J35</f>
        <v>0</v>
      </c>
      <c r="AY57" s="122">
        <f>'03 - Ústřední vytápění'!J36</f>
        <v>0</v>
      </c>
      <c r="AZ57" s="122">
        <f>'03 - Ústřední vytápění'!F33</f>
        <v>0</v>
      </c>
      <c r="BA57" s="122">
        <f>'03 - Ústřední vytápění'!F34</f>
        <v>0</v>
      </c>
      <c r="BB57" s="122">
        <f>'03 - Ústřední vytápění'!F35</f>
        <v>0</v>
      </c>
      <c r="BC57" s="122">
        <f>'03 - Ústřední vytápění'!F36</f>
        <v>0</v>
      </c>
      <c r="BD57" s="124">
        <f>'03 - Ústřední vytápění'!F37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16.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Zařízení silnoproudé...'!J30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1">
        <v>0</v>
      </c>
      <c r="AT58" s="122">
        <f>ROUND(SUM(AV58:AW58),2)</f>
        <v>0</v>
      </c>
      <c r="AU58" s="123">
        <f>'04 - Zařízení silnoproudé...'!P142</f>
        <v>0</v>
      </c>
      <c r="AV58" s="122">
        <f>'04 - Zařízení silnoproudé...'!J33</f>
        <v>0</v>
      </c>
      <c r="AW58" s="122">
        <f>'04 - Zařízení silnoproudé...'!J34</f>
        <v>0</v>
      </c>
      <c r="AX58" s="122">
        <f>'04 - Zařízení silnoproudé...'!J35</f>
        <v>0</v>
      </c>
      <c r="AY58" s="122">
        <f>'04 - Zařízení silnoproudé...'!J36</f>
        <v>0</v>
      </c>
      <c r="AZ58" s="122">
        <f>'04 - Zařízení silnoproudé...'!F33</f>
        <v>0</v>
      </c>
      <c r="BA58" s="122">
        <f>'04 - Zařízení silnoproudé...'!F34</f>
        <v>0</v>
      </c>
      <c r="BB58" s="122">
        <f>'04 - Zařízení silnoproudé...'!F35</f>
        <v>0</v>
      </c>
      <c r="BC58" s="122">
        <f>'04 - Zařízení silnoproudé...'!F36</f>
        <v>0</v>
      </c>
      <c r="BD58" s="124">
        <f>'04 - Zařízení silnoproudé...'!F37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7" customFormat="1" ht="16.5" customHeight="1">
      <c r="A59" s="113" t="s">
        <v>76</v>
      </c>
      <c r="B59" s="114"/>
      <c r="C59" s="115"/>
      <c r="D59" s="116" t="s">
        <v>92</v>
      </c>
      <c r="E59" s="116"/>
      <c r="F59" s="116"/>
      <c r="G59" s="116"/>
      <c r="H59" s="116"/>
      <c r="I59" s="117"/>
      <c r="J59" s="116" t="s">
        <v>93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Vzduchotechniká zaří...'!J30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79</v>
      </c>
      <c r="AR59" s="120"/>
      <c r="AS59" s="121">
        <v>0</v>
      </c>
      <c r="AT59" s="122">
        <f>ROUND(SUM(AV59:AW59),2)</f>
        <v>0</v>
      </c>
      <c r="AU59" s="123">
        <f>'05 - Vzduchotechniká zaří...'!P92</f>
        <v>0</v>
      </c>
      <c r="AV59" s="122">
        <f>'05 - Vzduchotechniká zaří...'!J33</f>
        <v>0</v>
      </c>
      <c r="AW59" s="122">
        <f>'05 - Vzduchotechniká zaří...'!J34</f>
        <v>0</v>
      </c>
      <c r="AX59" s="122">
        <f>'05 - Vzduchotechniká zaří...'!J35</f>
        <v>0</v>
      </c>
      <c r="AY59" s="122">
        <f>'05 - Vzduchotechniká zaří...'!J36</f>
        <v>0</v>
      </c>
      <c r="AZ59" s="122">
        <f>'05 - Vzduchotechniká zaří...'!F33</f>
        <v>0</v>
      </c>
      <c r="BA59" s="122">
        <f>'05 - Vzduchotechniká zaří...'!F34</f>
        <v>0</v>
      </c>
      <c r="BB59" s="122">
        <f>'05 - Vzduchotechniká zaří...'!F35</f>
        <v>0</v>
      </c>
      <c r="BC59" s="122">
        <f>'05 - Vzduchotechniká zaří...'!F36</f>
        <v>0</v>
      </c>
      <c r="BD59" s="124">
        <f>'05 - Vzduchotechniká zaří...'!F37</f>
        <v>0</v>
      </c>
      <c r="BE59" s="7"/>
      <c r="BT59" s="125" t="s">
        <v>80</v>
      </c>
      <c r="BV59" s="125" t="s">
        <v>74</v>
      </c>
      <c r="BW59" s="125" t="s">
        <v>94</v>
      </c>
      <c r="BX59" s="125" t="s">
        <v>5</v>
      </c>
      <c r="CL59" s="125" t="s">
        <v>19</v>
      </c>
      <c r="CM59" s="125" t="s">
        <v>82</v>
      </c>
    </row>
    <row r="60" s="7" customFormat="1" ht="16.5" customHeight="1">
      <c r="A60" s="113" t="s">
        <v>76</v>
      </c>
      <c r="B60" s="114"/>
      <c r="C60" s="115"/>
      <c r="D60" s="116" t="s">
        <v>95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'06 - Fotovoltaická elektr...'!J30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79</v>
      </c>
      <c r="AR60" s="120"/>
      <c r="AS60" s="121">
        <v>0</v>
      </c>
      <c r="AT60" s="122">
        <f>ROUND(SUM(AV60:AW60),2)</f>
        <v>0</v>
      </c>
      <c r="AU60" s="123">
        <f>'06 - Fotovoltaická elektr...'!P89</f>
        <v>0</v>
      </c>
      <c r="AV60" s="122">
        <f>'06 - Fotovoltaická elektr...'!J33</f>
        <v>0</v>
      </c>
      <c r="AW60" s="122">
        <f>'06 - Fotovoltaická elektr...'!J34</f>
        <v>0</v>
      </c>
      <c r="AX60" s="122">
        <f>'06 - Fotovoltaická elektr...'!J35</f>
        <v>0</v>
      </c>
      <c r="AY60" s="122">
        <f>'06 - Fotovoltaická elektr...'!J36</f>
        <v>0</v>
      </c>
      <c r="AZ60" s="122">
        <f>'06 - Fotovoltaická elektr...'!F33</f>
        <v>0</v>
      </c>
      <c r="BA60" s="122">
        <f>'06 - Fotovoltaická elektr...'!F34</f>
        <v>0</v>
      </c>
      <c r="BB60" s="122">
        <f>'06 - Fotovoltaická elektr...'!F35</f>
        <v>0</v>
      </c>
      <c r="BC60" s="122">
        <f>'06 - Fotovoltaická elektr...'!F36</f>
        <v>0</v>
      </c>
      <c r="BD60" s="124">
        <f>'06 - Fotovoltaická elektr...'!F37</f>
        <v>0</v>
      </c>
      <c r="BE60" s="7"/>
      <c r="BT60" s="125" t="s">
        <v>80</v>
      </c>
      <c r="BV60" s="125" t="s">
        <v>74</v>
      </c>
      <c r="BW60" s="125" t="s">
        <v>97</v>
      </c>
      <c r="BX60" s="125" t="s">
        <v>5</v>
      </c>
      <c r="CL60" s="125" t="s">
        <v>19</v>
      </c>
      <c r="CM60" s="125" t="s">
        <v>82</v>
      </c>
    </row>
    <row r="61" s="7" customFormat="1" ht="16.5" customHeight="1">
      <c r="A61" s="113" t="s">
        <v>76</v>
      </c>
      <c r="B61" s="114"/>
      <c r="C61" s="115"/>
      <c r="D61" s="116" t="s">
        <v>98</v>
      </c>
      <c r="E61" s="116"/>
      <c r="F61" s="116"/>
      <c r="G61" s="116"/>
      <c r="H61" s="116"/>
      <c r="I61" s="117"/>
      <c r="J61" s="116" t="s">
        <v>99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'VON - Vedlejší a ostatní 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79</v>
      </c>
      <c r="AR61" s="120"/>
      <c r="AS61" s="126">
        <v>0</v>
      </c>
      <c r="AT61" s="127">
        <f>ROUND(SUM(AV61:AW61),2)</f>
        <v>0</v>
      </c>
      <c r="AU61" s="128">
        <f>'VON - Vedlejší a ostatní ...'!P80</f>
        <v>0</v>
      </c>
      <c r="AV61" s="127">
        <f>'VON - Vedlejší a ostatní ...'!J33</f>
        <v>0</v>
      </c>
      <c r="AW61" s="127">
        <f>'VON - Vedlejší a ostatní ...'!J34</f>
        <v>0</v>
      </c>
      <c r="AX61" s="127">
        <f>'VON - Vedlejší a ostatní ...'!J35</f>
        <v>0</v>
      </c>
      <c r="AY61" s="127">
        <f>'VON - Vedlejší a ostatní ...'!J36</f>
        <v>0</v>
      </c>
      <c r="AZ61" s="127">
        <f>'VON - Vedlejší a ostatní ...'!F33</f>
        <v>0</v>
      </c>
      <c r="BA61" s="127">
        <f>'VON - Vedlejší a ostatní ...'!F34</f>
        <v>0</v>
      </c>
      <c r="BB61" s="127">
        <f>'VON - Vedlejší a ostatní ...'!F35</f>
        <v>0</v>
      </c>
      <c r="BC61" s="127">
        <f>'VON - Vedlejší a ostatní ...'!F36</f>
        <v>0</v>
      </c>
      <c r="BD61" s="129">
        <f>'VON - Vedlejší a ostatní ...'!F37</f>
        <v>0</v>
      </c>
      <c r="BE61" s="7"/>
      <c r="BT61" s="125" t="s">
        <v>80</v>
      </c>
      <c r="BV61" s="125" t="s">
        <v>74</v>
      </c>
      <c r="BW61" s="125" t="s">
        <v>100</v>
      </c>
      <c r="BX61" s="125" t="s">
        <v>5</v>
      </c>
      <c r="CL61" s="125" t="s">
        <v>101</v>
      </c>
      <c r="CM61" s="125" t="s">
        <v>82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L1et7Ild7RYCjNz3ntWXZTTbJELM7TOiEnUrjDz72fyQEPlRE4nMW5yHxuQ3tbONetTyR69y9PawfIZSP91LRg==" hashValue="Czp22a0jdX3FkAgn1pcU5BTstQB0p12OhftOQy7EpVp7OSwtckXvkDxj/8agfJD6uAvKM0gkscXaj2gh/FMBAg==" algorithmName="SHA-512" password="CEE1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část'!C2" display="/"/>
    <hyperlink ref="A56" location="'02 - Zdravotně technické ...'!C2" display="/"/>
    <hyperlink ref="A57" location="'03 - Ústřední vytápění'!C2" display="/"/>
    <hyperlink ref="A58" location="'04 - Zařízení silnoproudé...'!C2" display="/"/>
    <hyperlink ref="A59" location="'05 - Vzduchotechniká zaří...'!C2" display="/"/>
    <hyperlink ref="A60" location="'06 - Fotovoltaická elektr...'!C2" display="/"/>
    <hyperlink ref="A61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Cestmistrovství Telč - modernizace dílen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18. 5. 2020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ROUND(J114,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ROUND((SUM(BE114:BE1649)),  2)</f>
        <v>0</v>
      </c>
      <c r="G33" s="40"/>
      <c r="H33" s="40"/>
      <c r="I33" s="150">
        <v>0.20999999999999999</v>
      </c>
      <c r="J33" s="149">
        <f>ROUND(((SUM(BE114:BE1649))*I33),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ROUND((SUM(BF114:BF1649)),  2)</f>
        <v>0</v>
      </c>
      <c r="G34" s="40"/>
      <c r="H34" s="40"/>
      <c r="I34" s="150">
        <v>0.14999999999999999</v>
      </c>
      <c r="J34" s="149">
        <f>ROUND(((SUM(BF114:BF1649))*I34),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ROUND((SUM(BG114:BG1649)),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ROUND((SUM(BH114:BH1649)),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ROUND((SUM(BI114:BI1649)),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Cestmistrovství Telč - modernizace dílen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Telč</v>
      </c>
      <c r="G52" s="42"/>
      <c r="H52" s="42"/>
      <c r="I52" s="34" t="s">
        <v>23</v>
      </c>
      <c r="J52" s="74" t="str">
        <f>IF(J12="","",J12)</f>
        <v>18. 5. 2020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přísp.org., 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Fr.Neuwirth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J114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109</v>
      </c>
      <c r="E60" s="170"/>
      <c r="F60" s="170"/>
      <c r="G60" s="170"/>
      <c r="H60" s="170"/>
      <c r="I60" s="170"/>
      <c r="J60" s="171">
        <f>J115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110</v>
      </c>
      <c r="E61" s="176"/>
      <c r="F61" s="176"/>
      <c r="G61" s="176"/>
      <c r="H61" s="176"/>
      <c r="I61" s="176"/>
      <c r="J61" s="177">
        <f>J116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111</v>
      </c>
      <c r="E62" s="176"/>
      <c r="F62" s="176"/>
      <c r="G62" s="176"/>
      <c r="H62" s="176"/>
      <c r="I62" s="176"/>
      <c r="J62" s="177">
        <f>J158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112</v>
      </c>
      <c r="E63" s="176"/>
      <c r="F63" s="176"/>
      <c r="G63" s="176"/>
      <c r="H63" s="176"/>
      <c r="I63" s="176"/>
      <c r="J63" s="177">
        <f>J172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113</v>
      </c>
      <c r="E64" s="176"/>
      <c r="F64" s="176"/>
      <c r="G64" s="176"/>
      <c r="H64" s="176"/>
      <c r="I64" s="176"/>
      <c r="J64" s="177">
        <f>J212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114</v>
      </c>
      <c r="E65" s="176"/>
      <c r="F65" s="176"/>
      <c r="G65" s="176"/>
      <c r="H65" s="176"/>
      <c r="I65" s="176"/>
      <c r="J65" s="177">
        <f>J222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115</v>
      </c>
      <c r="E66" s="176"/>
      <c r="F66" s="176"/>
      <c r="G66" s="176"/>
      <c r="H66" s="176"/>
      <c r="I66" s="176"/>
      <c r="J66" s="177">
        <f>J223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3"/>
      <c r="C67" s="174"/>
      <c r="D67" s="175" t="s">
        <v>116</v>
      </c>
      <c r="E67" s="176"/>
      <c r="F67" s="176"/>
      <c r="G67" s="176"/>
      <c r="H67" s="176"/>
      <c r="I67" s="176"/>
      <c r="J67" s="177">
        <f>J376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3"/>
      <c r="C68" s="174"/>
      <c r="D68" s="175" t="s">
        <v>117</v>
      </c>
      <c r="E68" s="176"/>
      <c r="F68" s="176"/>
      <c r="G68" s="176"/>
      <c r="H68" s="176"/>
      <c r="I68" s="176"/>
      <c r="J68" s="177">
        <f>J519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3"/>
      <c r="C69" s="174"/>
      <c r="D69" s="175" t="s">
        <v>118</v>
      </c>
      <c r="E69" s="176"/>
      <c r="F69" s="176"/>
      <c r="G69" s="176"/>
      <c r="H69" s="176"/>
      <c r="I69" s="176"/>
      <c r="J69" s="177">
        <f>J571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119</v>
      </c>
      <c r="E70" s="176"/>
      <c r="F70" s="176"/>
      <c r="G70" s="176"/>
      <c r="H70" s="176"/>
      <c r="I70" s="176"/>
      <c r="J70" s="177">
        <f>J585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3"/>
      <c r="C71" s="174"/>
      <c r="D71" s="175" t="s">
        <v>120</v>
      </c>
      <c r="E71" s="176"/>
      <c r="F71" s="176"/>
      <c r="G71" s="176"/>
      <c r="H71" s="176"/>
      <c r="I71" s="176"/>
      <c r="J71" s="177">
        <f>J586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73"/>
      <c r="C72" s="174"/>
      <c r="D72" s="175" t="s">
        <v>121</v>
      </c>
      <c r="E72" s="176"/>
      <c r="F72" s="176"/>
      <c r="G72" s="176"/>
      <c r="H72" s="176"/>
      <c r="I72" s="176"/>
      <c r="J72" s="177">
        <f>J617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73"/>
      <c r="C73" s="174"/>
      <c r="D73" s="175" t="s">
        <v>122</v>
      </c>
      <c r="E73" s="176"/>
      <c r="F73" s="176"/>
      <c r="G73" s="176"/>
      <c r="H73" s="176"/>
      <c r="I73" s="176"/>
      <c r="J73" s="177">
        <f>J639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123</v>
      </c>
      <c r="E74" s="176"/>
      <c r="F74" s="176"/>
      <c r="G74" s="176"/>
      <c r="H74" s="176"/>
      <c r="I74" s="176"/>
      <c r="J74" s="177">
        <f>J921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124</v>
      </c>
      <c r="E75" s="176"/>
      <c r="F75" s="176"/>
      <c r="G75" s="176"/>
      <c r="H75" s="176"/>
      <c r="I75" s="176"/>
      <c r="J75" s="177">
        <f>J935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67"/>
      <c r="C76" s="168"/>
      <c r="D76" s="169" t="s">
        <v>125</v>
      </c>
      <c r="E76" s="170"/>
      <c r="F76" s="170"/>
      <c r="G76" s="170"/>
      <c r="H76" s="170"/>
      <c r="I76" s="170"/>
      <c r="J76" s="171">
        <f>J937</f>
        <v>0</v>
      </c>
      <c r="K76" s="168"/>
      <c r="L76" s="172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73"/>
      <c r="C77" s="174"/>
      <c r="D77" s="175" t="s">
        <v>126</v>
      </c>
      <c r="E77" s="176"/>
      <c r="F77" s="176"/>
      <c r="G77" s="176"/>
      <c r="H77" s="176"/>
      <c r="I77" s="176"/>
      <c r="J77" s="177">
        <f>J938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127</v>
      </c>
      <c r="E78" s="176"/>
      <c r="F78" s="176"/>
      <c r="G78" s="176"/>
      <c r="H78" s="176"/>
      <c r="I78" s="176"/>
      <c r="J78" s="177">
        <f>J1026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4.88" customHeight="1">
      <c r="A79" s="10"/>
      <c r="B79" s="173"/>
      <c r="C79" s="174"/>
      <c r="D79" s="175" t="s">
        <v>128</v>
      </c>
      <c r="E79" s="176"/>
      <c r="F79" s="176"/>
      <c r="G79" s="176"/>
      <c r="H79" s="176"/>
      <c r="I79" s="176"/>
      <c r="J79" s="177">
        <f>J1027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4.88" customHeight="1">
      <c r="A80" s="10"/>
      <c r="B80" s="173"/>
      <c r="C80" s="174"/>
      <c r="D80" s="175" t="s">
        <v>129</v>
      </c>
      <c r="E80" s="176"/>
      <c r="F80" s="176"/>
      <c r="G80" s="176"/>
      <c r="H80" s="176"/>
      <c r="I80" s="176"/>
      <c r="J80" s="177">
        <f>J1094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4.88" customHeight="1">
      <c r="A81" s="10"/>
      <c r="B81" s="173"/>
      <c r="C81" s="174"/>
      <c r="D81" s="175" t="s">
        <v>130</v>
      </c>
      <c r="E81" s="176"/>
      <c r="F81" s="176"/>
      <c r="G81" s="176"/>
      <c r="H81" s="176"/>
      <c r="I81" s="176"/>
      <c r="J81" s="177">
        <f>J1156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131</v>
      </c>
      <c r="E82" s="176"/>
      <c r="F82" s="176"/>
      <c r="G82" s="176"/>
      <c r="H82" s="176"/>
      <c r="I82" s="176"/>
      <c r="J82" s="177">
        <f>J1221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132</v>
      </c>
      <c r="E83" s="176"/>
      <c r="F83" s="176"/>
      <c r="G83" s="176"/>
      <c r="H83" s="176"/>
      <c r="I83" s="176"/>
      <c r="J83" s="177">
        <f>J1241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133</v>
      </c>
      <c r="E84" s="176"/>
      <c r="F84" s="176"/>
      <c r="G84" s="176"/>
      <c r="H84" s="176"/>
      <c r="I84" s="176"/>
      <c r="J84" s="177">
        <f>J1264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134</v>
      </c>
      <c r="E85" s="176"/>
      <c r="F85" s="176"/>
      <c r="G85" s="176"/>
      <c r="H85" s="176"/>
      <c r="I85" s="176"/>
      <c r="J85" s="177">
        <f>J1270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3"/>
      <c r="C86" s="174"/>
      <c r="D86" s="175" t="s">
        <v>135</v>
      </c>
      <c r="E86" s="176"/>
      <c r="F86" s="176"/>
      <c r="G86" s="176"/>
      <c r="H86" s="176"/>
      <c r="I86" s="176"/>
      <c r="J86" s="177">
        <f>J1276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3"/>
      <c r="C87" s="174"/>
      <c r="D87" s="175" t="s">
        <v>136</v>
      </c>
      <c r="E87" s="176"/>
      <c r="F87" s="176"/>
      <c r="G87" s="176"/>
      <c r="H87" s="176"/>
      <c r="I87" s="176"/>
      <c r="J87" s="177">
        <f>J1293</f>
        <v>0</v>
      </c>
      <c r="K87" s="174"/>
      <c r="L87" s="17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3"/>
      <c r="C88" s="174"/>
      <c r="D88" s="175" t="s">
        <v>137</v>
      </c>
      <c r="E88" s="176"/>
      <c r="F88" s="176"/>
      <c r="G88" s="176"/>
      <c r="H88" s="176"/>
      <c r="I88" s="176"/>
      <c r="J88" s="177">
        <f>J1314</f>
        <v>0</v>
      </c>
      <c r="K88" s="174"/>
      <c r="L88" s="17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3"/>
      <c r="C89" s="174"/>
      <c r="D89" s="175" t="s">
        <v>138</v>
      </c>
      <c r="E89" s="176"/>
      <c r="F89" s="176"/>
      <c r="G89" s="176"/>
      <c r="H89" s="176"/>
      <c r="I89" s="176"/>
      <c r="J89" s="177">
        <f>J1358</f>
        <v>0</v>
      </c>
      <c r="K89" s="174"/>
      <c r="L89" s="178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3"/>
      <c r="C90" s="174"/>
      <c r="D90" s="175" t="s">
        <v>139</v>
      </c>
      <c r="E90" s="176"/>
      <c r="F90" s="176"/>
      <c r="G90" s="176"/>
      <c r="H90" s="176"/>
      <c r="I90" s="176"/>
      <c r="J90" s="177">
        <f>J1381</f>
        <v>0</v>
      </c>
      <c r="K90" s="174"/>
      <c r="L90" s="178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73"/>
      <c r="C91" s="174"/>
      <c r="D91" s="175" t="s">
        <v>140</v>
      </c>
      <c r="E91" s="176"/>
      <c r="F91" s="176"/>
      <c r="G91" s="176"/>
      <c r="H91" s="176"/>
      <c r="I91" s="176"/>
      <c r="J91" s="177">
        <f>J1386</f>
        <v>0</v>
      </c>
      <c r="K91" s="174"/>
      <c r="L91" s="178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73"/>
      <c r="C92" s="174"/>
      <c r="D92" s="175" t="s">
        <v>141</v>
      </c>
      <c r="E92" s="176"/>
      <c r="F92" s="176"/>
      <c r="G92" s="176"/>
      <c r="H92" s="176"/>
      <c r="I92" s="176"/>
      <c r="J92" s="177">
        <f>J1478</f>
        <v>0</v>
      </c>
      <c r="K92" s="174"/>
      <c r="L92" s="178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73"/>
      <c r="C93" s="174"/>
      <c r="D93" s="175" t="s">
        <v>142</v>
      </c>
      <c r="E93" s="176"/>
      <c r="F93" s="176"/>
      <c r="G93" s="176"/>
      <c r="H93" s="176"/>
      <c r="I93" s="176"/>
      <c r="J93" s="177">
        <f>J1541</f>
        <v>0</v>
      </c>
      <c r="K93" s="174"/>
      <c r="L93" s="178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73"/>
      <c r="C94" s="174"/>
      <c r="D94" s="175" t="s">
        <v>143</v>
      </c>
      <c r="E94" s="176"/>
      <c r="F94" s="176"/>
      <c r="G94" s="176"/>
      <c r="H94" s="176"/>
      <c r="I94" s="176"/>
      <c r="J94" s="177">
        <f>J1569</f>
        <v>0</v>
      </c>
      <c r="K94" s="174"/>
      <c r="L94" s="178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2" customFormat="1" ht="21.84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100" s="2" customFormat="1" ht="6.96" customHeight="1">
      <c r="A100" s="40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24.96" customHeight="1">
      <c r="A101" s="40"/>
      <c r="B101" s="41"/>
      <c r="C101" s="25" t="s">
        <v>144</v>
      </c>
      <c r="D101" s="42"/>
      <c r="E101" s="42"/>
      <c r="F101" s="42"/>
      <c r="G101" s="42"/>
      <c r="H101" s="42"/>
      <c r="I101" s="42"/>
      <c r="J101" s="42"/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2" customHeight="1">
      <c r="A103" s="40"/>
      <c r="B103" s="41"/>
      <c r="C103" s="34" t="s">
        <v>16</v>
      </c>
      <c r="D103" s="42"/>
      <c r="E103" s="42"/>
      <c r="F103" s="42"/>
      <c r="G103" s="42"/>
      <c r="H103" s="42"/>
      <c r="I103" s="42"/>
      <c r="J103" s="42"/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6.5" customHeight="1">
      <c r="A104" s="40"/>
      <c r="B104" s="41"/>
      <c r="C104" s="42"/>
      <c r="D104" s="42"/>
      <c r="E104" s="162" t="str">
        <f>E7</f>
        <v>Cestmistrovství Telč - modernizace dílen</v>
      </c>
      <c r="F104" s="34"/>
      <c r="G104" s="34"/>
      <c r="H104" s="34"/>
      <c r="I104" s="42"/>
      <c r="J104" s="42"/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2" customHeight="1">
      <c r="A105" s="40"/>
      <c r="B105" s="41"/>
      <c r="C105" s="34" t="s">
        <v>103</v>
      </c>
      <c r="D105" s="42"/>
      <c r="E105" s="42"/>
      <c r="F105" s="42"/>
      <c r="G105" s="42"/>
      <c r="H105" s="42"/>
      <c r="I105" s="42"/>
      <c r="J105" s="42"/>
      <c r="K105" s="42"/>
      <c r="L105" s="13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6.5" customHeight="1">
      <c r="A106" s="40"/>
      <c r="B106" s="41"/>
      <c r="C106" s="42"/>
      <c r="D106" s="42"/>
      <c r="E106" s="71" t="str">
        <f>E9</f>
        <v>01 - stavební část</v>
      </c>
      <c r="F106" s="42"/>
      <c r="G106" s="42"/>
      <c r="H106" s="42"/>
      <c r="I106" s="42"/>
      <c r="J106" s="42"/>
      <c r="K106" s="42"/>
      <c r="L106" s="13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136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4" t="s">
        <v>21</v>
      </c>
      <c r="D108" s="42"/>
      <c r="E108" s="42"/>
      <c r="F108" s="29" t="str">
        <f>F12</f>
        <v>Telč</v>
      </c>
      <c r="G108" s="42"/>
      <c r="H108" s="42"/>
      <c r="I108" s="34" t="s">
        <v>23</v>
      </c>
      <c r="J108" s="74" t="str">
        <f>IF(J12="","",J12)</f>
        <v>18. 5. 2020</v>
      </c>
      <c r="K108" s="42"/>
      <c r="L108" s="136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136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40.05" customHeight="1">
      <c r="A110" s="40"/>
      <c r="B110" s="41"/>
      <c r="C110" s="34" t="s">
        <v>25</v>
      </c>
      <c r="D110" s="42"/>
      <c r="E110" s="42"/>
      <c r="F110" s="29" t="str">
        <f>E15</f>
        <v>KSÚSV, přísp.org., Kosovská 1122/16, Jihlava 58601</v>
      </c>
      <c r="G110" s="42"/>
      <c r="H110" s="42"/>
      <c r="I110" s="34" t="s">
        <v>31</v>
      </c>
      <c r="J110" s="38" t="str">
        <f>E21</f>
        <v>Ing.Josef Slabý, Arnolec 30, Jamné 58827</v>
      </c>
      <c r="K110" s="42"/>
      <c r="L110" s="136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5.15" customHeight="1">
      <c r="A111" s="40"/>
      <c r="B111" s="41"/>
      <c r="C111" s="34" t="s">
        <v>29</v>
      </c>
      <c r="D111" s="42"/>
      <c r="E111" s="42"/>
      <c r="F111" s="29" t="str">
        <f>IF(E18="","",E18)</f>
        <v>Vyplň údaj</v>
      </c>
      <c r="G111" s="42"/>
      <c r="H111" s="42"/>
      <c r="I111" s="34" t="s">
        <v>34</v>
      </c>
      <c r="J111" s="38" t="str">
        <f>E24</f>
        <v>Fr.Neuwirth</v>
      </c>
      <c r="K111" s="42"/>
      <c r="L111" s="136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0.32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136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11" customFormat="1" ht="29.28" customHeight="1">
      <c r="A113" s="179"/>
      <c r="B113" s="180"/>
      <c r="C113" s="181" t="s">
        <v>145</v>
      </c>
      <c r="D113" s="182" t="s">
        <v>57</v>
      </c>
      <c r="E113" s="182" t="s">
        <v>53</v>
      </c>
      <c r="F113" s="182" t="s">
        <v>54</v>
      </c>
      <c r="G113" s="182" t="s">
        <v>146</v>
      </c>
      <c r="H113" s="182" t="s">
        <v>147</v>
      </c>
      <c r="I113" s="182" t="s">
        <v>148</v>
      </c>
      <c r="J113" s="182" t="s">
        <v>107</v>
      </c>
      <c r="K113" s="183" t="s">
        <v>149</v>
      </c>
      <c r="L113" s="184"/>
      <c r="M113" s="94" t="s">
        <v>19</v>
      </c>
      <c r="N113" s="95" t="s">
        <v>42</v>
      </c>
      <c r="O113" s="95" t="s">
        <v>150</v>
      </c>
      <c r="P113" s="95" t="s">
        <v>151</v>
      </c>
      <c r="Q113" s="95" t="s">
        <v>152</v>
      </c>
      <c r="R113" s="95" t="s">
        <v>153</v>
      </c>
      <c r="S113" s="95" t="s">
        <v>154</v>
      </c>
      <c r="T113" s="96" t="s">
        <v>155</v>
      </c>
      <c r="U113" s="179"/>
      <c r="V113" s="179"/>
      <c r="W113" s="179"/>
      <c r="X113" s="179"/>
      <c r="Y113" s="179"/>
      <c r="Z113" s="179"/>
      <c r="AA113" s="179"/>
      <c r="AB113" s="179"/>
      <c r="AC113" s="179"/>
      <c r="AD113" s="179"/>
      <c r="AE113" s="179"/>
    </row>
    <row r="114" s="2" customFormat="1" ht="22.8" customHeight="1">
      <c r="A114" s="40"/>
      <c r="B114" s="41"/>
      <c r="C114" s="101" t="s">
        <v>156</v>
      </c>
      <c r="D114" s="42"/>
      <c r="E114" s="42"/>
      <c r="F114" s="42"/>
      <c r="G114" s="42"/>
      <c r="H114" s="42"/>
      <c r="I114" s="42"/>
      <c r="J114" s="185">
        <f>BK114</f>
        <v>0</v>
      </c>
      <c r="K114" s="42"/>
      <c r="L114" s="46"/>
      <c r="M114" s="97"/>
      <c r="N114" s="186"/>
      <c r="O114" s="98"/>
      <c r="P114" s="187">
        <f>P115+P937</f>
        <v>0</v>
      </c>
      <c r="Q114" s="98"/>
      <c r="R114" s="187">
        <f>R115+R937</f>
        <v>322.42367354999999</v>
      </c>
      <c r="S114" s="98"/>
      <c r="T114" s="188">
        <f>T115+T937</f>
        <v>246.50759590000001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71</v>
      </c>
      <c r="AU114" s="19" t="s">
        <v>108</v>
      </c>
      <c r="BK114" s="189">
        <f>BK115+BK937</f>
        <v>0</v>
      </c>
    </row>
    <row r="115" s="12" customFormat="1" ht="25.92" customHeight="1">
      <c r="A115" s="12"/>
      <c r="B115" s="190"/>
      <c r="C115" s="191"/>
      <c r="D115" s="192" t="s">
        <v>71</v>
      </c>
      <c r="E115" s="193" t="s">
        <v>157</v>
      </c>
      <c r="F115" s="193" t="s">
        <v>158</v>
      </c>
      <c r="G115" s="191"/>
      <c r="H115" s="191"/>
      <c r="I115" s="194"/>
      <c r="J115" s="195">
        <f>BK115</f>
        <v>0</v>
      </c>
      <c r="K115" s="191"/>
      <c r="L115" s="196"/>
      <c r="M115" s="197"/>
      <c r="N115" s="198"/>
      <c r="O115" s="198"/>
      <c r="P115" s="199">
        <f>P116+P158+P172+P212+P222+P585+P921+P935</f>
        <v>0</v>
      </c>
      <c r="Q115" s="198"/>
      <c r="R115" s="199">
        <f>R116+R158+R172+R212+R222+R585+R921+R935</f>
        <v>298.67616382</v>
      </c>
      <c r="S115" s="198"/>
      <c r="T115" s="200">
        <f>T116+T158+T172+T212+T222+T585+T921+T935</f>
        <v>246.41159590000001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80</v>
      </c>
      <c r="AT115" s="202" t="s">
        <v>71</v>
      </c>
      <c r="AU115" s="202" t="s">
        <v>72</v>
      </c>
      <c r="AY115" s="201" t="s">
        <v>159</v>
      </c>
      <c r="BK115" s="203">
        <f>BK116+BK158+BK172+BK212+BK222+BK585+BK921+BK935</f>
        <v>0</v>
      </c>
    </row>
    <row r="116" s="12" customFormat="1" ht="22.8" customHeight="1">
      <c r="A116" s="12"/>
      <c r="B116" s="190"/>
      <c r="C116" s="191"/>
      <c r="D116" s="192" t="s">
        <v>71</v>
      </c>
      <c r="E116" s="204" t="s">
        <v>80</v>
      </c>
      <c r="F116" s="204" t="s">
        <v>160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SUM(P117:P157)</f>
        <v>0</v>
      </c>
      <c r="Q116" s="198"/>
      <c r="R116" s="199">
        <f>SUM(R117:R157)</f>
        <v>0</v>
      </c>
      <c r="S116" s="198"/>
      <c r="T116" s="200">
        <f>SUM(T117:T157)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80</v>
      </c>
      <c r="AT116" s="202" t="s">
        <v>71</v>
      </c>
      <c r="AU116" s="202" t="s">
        <v>80</v>
      </c>
      <c r="AY116" s="201" t="s">
        <v>159</v>
      </c>
      <c r="BK116" s="203">
        <f>SUM(BK117:BK157)</f>
        <v>0</v>
      </c>
    </row>
    <row r="117" s="2" customFormat="1" ht="16.5" customHeight="1">
      <c r="A117" s="40"/>
      <c r="B117" s="41"/>
      <c r="C117" s="206" t="s">
        <v>80</v>
      </c>
      <c r="D117" s="206" t="s">
        <v>161</v>
      </c>
      <c r="E117" s="207" t="s">
        <v>162</v>
      </c>
      <c r="F117" s="208" t="s">
        <v>163</v>
      </c>
      <c r="G117" s="209" t="s">
        <v>164</v>
      </c>
      <c r="H117" s="210">
        <v>24.960000000000001</v>
      </c>
      <c r="I117" s="211"/>
      <c r="J117" s="212">
        <f>ROUND(I117*H117,2)</f>
        <v>0</v>
      </c>
      <c r="K117" s="208" t="s">
        <v>165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166</v>
      </c>
      <c r="AT117" s="217" t="s">
        <v>161</v>
      </c>
      <c r="AU117" s="217" t="s">
        <v>82</v>
      </c>
      <c r="AY117" s="19" t="s">
        <v>159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166</v>
      </c>
      <c r="BM117" s="217" t="s">
        <v>167</v>
      </c>
    </row>
    <row r="118" s="13" customFormat="1">
      <c r="A118" s="13"/>
      <c r="B118" s="219"/>
      <c r="C118" s="220"/>
      <c r="D118" s="221" t="s">
        <v>168</v>
      </c>
      <c r="E118" s="222" t="s">
        <v>19</v>
      </c>
      <c r="F118" s="223" t="s">
        <v>169</v>
      </c>
      <c r="G118" s="220"/>
      <c r="H118" s="222" t="s">
        <v>19</v>
      </c>
      <c r="I118" s="224"/>
      <c r="J118" s="220"/>
      <c r="K118" s="220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168</v>
      </c>
      <c r="AU118" s="229" t="s">
        <v>82</v>
      </c>
      <c r="AV118" s="13" t="s">
        <v>80</v>
      </c>
      <c r="AW118" s="13" t="s">
        <v>33</v>
      </c>
      <c r="AX118" s="13" t="s">
        <v>72</v>
      </c>
      <c r="AY118" s="229" t="s">
        <v>159</v>
      </c>
    </row>
    <row r="119" s="14" customFormat="1">
      <c r="A119" s="14"/>
      <c r="B119" s="230"/>
      <c r="C119" s="231"/>
      <c r="D119" s="221" t="s">
        <v>168</v>
      </c>
      <c r="E119" s="232" t="s">
        <v>19</v>
      </c>
      <c r="F119" s="233" t="s">
        <v>170</v>
      </c>
      <c r="G119" s="231"/>
      <c r="H119" s="234">
        <v>6.2629999999999999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168</v>
      </c>
      <c r="AU119" s="240" t="s">
        <v>82</v>
      </c>
      <c r="AV119" s="14" t="s">
        <v>82</v>
      </c>
      <c r="AW119" s="14" t="s">
        <v>33</v>
      </c>
      <c r="AX119" s="14" t="s">
        <v>72</v>
      </c>
      <c r="AY119" s="240" t="s">
        <v>159</v>
      </c>
    </row>
    <row r="120" s="14" customFormat="1">
      <c r="A120" s="14"/>
      <c r="B120" s="230"/>
      <c r="C120" s="231"/>
      <c r="D120" s="221" t="s">
        <v>168</v>
      </c>
      <c r="E120" s="232" t="s">
        <v>19</v>
      </c>
      <c r="F120" s="233" t="s">
        <v>171</v>
      </c>
      <c r="G120" s="231"/>
      <c r="H120" s="234">
        <v>2.7999999999999998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0" t="s">
        <v>168</v>
      </c>
      <c r="AU120" s="240" t="s">
        <v>82</v>
      </c>
      <c r="AV120" s="14" t="s">
        <v>82</v>
      </c>
      <c r="AW120" s="14" t="s">
        <v>33</v>
      </c>
      <c r="AX120" s="14" t="s">
        <v>72</v>
      </c>
      <c r="AY120" s="240" t="s">
        <v>159</v>
      </c>
    </row>
    <row r="121" s="14" customFormat="1">
      <c r="A121" s="14"/>
      <c r="B121" s="230"/>
      <c r="C121" s="231"/>
      <c r="D121" s="221" t="s">
        <v>168</v>
      </c>
      <c r="E121" s="232" t="s">
        <v>19</v>
      </c>
      <c r="F121" s="233" t="s">
        <v>172</v>
      </c>
      <c r="G121" s="231"/>
      <c r="H121" s="234">
        <v>7.2279999999999998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168</v>
      </c>
      <c r="AU121" s="240" t="s">
        <v>82</v>
      </c>
      <c r="AV121" s="14" t="s">
        <v>82</v>
      </c>
      <c r="AW121" s="14" t="s">
        <v>33</v>
      </c>
      <c r="AX121" s="14" t="s">
        <v>72</v>
      </c>
      <c r="AY121" s="240" t="s">
        <v>159</v>
      </c>
    </row>
    <row r="122" s="15" customFormat="1">
      <c r="A122" s="15"/>
      <c r="B122" s="241"/>
      <c r="C122" s="242"/>
      <c r="D122" s="221" t="s">
        <v>168</v>
      </c>
      <c r="E122" s="243" t="s">
        <v>19</v>
      </c>
      <c r="F122" s="244" t="s">
        <v>173</v>
      </c>
      <c r="G122" s="242"/>
      <c r="H122" s="245">
        <v>16.291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1" t="s">
        <v>168</v>
      </c>
      <c r="AU122" s="251" t="s">
        <v>82</v>
      </c>
      <c r="AV122" s="15" t="s">
        <v>174</v>
      </c>
      <c r="AW122" s="15" t="s">
        <v>33</v>
      </c>
      <c r="AX122" s="15" t="s">
        <v>72</v>
      </c>
      <c r="AY122" s="251" t="s">
        <v>159</v>
      </c>
    </row>
    <row r="123" s="13" customFormat="1">
      <c r="A123" s="13"/>
      <c r="B123" s="219"/>
      <c r="C123" s="220"/>
      <c r="D123" s="221" t="s">
        <v>168</v>
      </c>
      <c r="E123" s="222" t="s">
        <v>19</v>
      </c>
      <c r="F123" s="223" t="s">
        <v>175</v>
      </c>
      <c r="G123" s="220"/>
      <c r="H123" s="222" t="s">
        <v>19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168</v>
      </c>
      <c r="AU123" s="229" t="s">
        <v>82</v>
      </c>
      <c r="AV123" s="13" t="s">
        <v>80</v>
      </c>
      <c r="AW123" s="13" t="s">
        <v>33</v>
      </c>
      <c r="AX123" s="13" t="s">
        <v>72</v>
      </c>
      <c r="AY123" s="229" t="s">
        <v>159</v>
      </c>
    </row>
    <row r="124" s="14" customFormat="1">
      <c r="A124" s="14"/>
      <c r="B124" s="230"/>
      <c r="C124" s="231"/>
      <c r="D124" s="221" t="s">
        <v>168</v>
      </c>
      <c r="E124" s="232" t="s">
        <v>19</v>
      </c>
      <c r="F124" s="233" t="s">
        <v>176</v>
      </c>
      <c r="G124" s="231"/>
      <c r="H124" s="234">
        <v>5.7960000000000003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0" t="s">
        <v>168</v>
      </c>
      <c r="AU124" s="240" t="s">
        <v>82</v>
      </c>
      <c r="AV124" s="14" t="s">
        <v>82</v>
      </c>
      <c r="AW124" s="14" t="s">
        <v>33</v>
      </c>
      <c r="AX124" s="14" t="s">
        <v>72</v>
      </c>
      <c r="AY124" s="240" t="s">
        <v>159</v>
      </c>
    </row>
    <row r="125" s="14" customFormat="1">
      <c r="A125" s="14"/>
      <c r="B125" s="230"/>
      <c r="C125" s="231"/>
      <c r="D125" s="221" t="s">
        <v>168</v>
      </c>
      <c r="E125" s="232" t="s">
        <v>19</v>
      </c>
      <c r="F125" s="233" t="s">
        <v>177</v>
      </c>
      <c r="G125" s="231"/>
      <c r="H125" s="234">
        <v>1.44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168</v>
      </c>
      <c r="AU125" s="240" t="s">
        <v>82</v>
      </c>
      <c r="AV125" s="14" t="s">
        <v>82</v>
      </c>
      <c r="AW125" s="14" t="s">
        <v>33</v>
      </c>
      <c r="AX125" s="14" t="s">
        <v>72</v>
      </c>
      <c r="AY125" s="240" t="s">
        <v>159</v>
      </c>
    </row>
    <row r="126" s="14" customFormat="1">
      <c r="A126" s="14"/>
      <c r="B126" s="230"/>
      <c r="C126" s="231"/>
      <c r="D126" s="221" t="s">
        <v>168</v>
      </c>
      <c r="E126" s="232" t="s">
        <v>19</v>
      </c>
      <c r="F126" s="233" t="s">
        <v>178</v>
      </c>
      <c r="G126" s="231"/>
      <c r="H126" s="234">
        <v>1.4330000000000001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168</v>
      </c>
      <c r="AU126" s="240" t="s">
        <v>82</v>
      </c>
      <c r="AV126" s="14" t="s">
        <v>82</v>
      </c>
      <c r="AW126" s="14" t="s">
        <v>33</v>
      </c>
      <c r="AX126" s="14" t="s">
        <v>72</v>
      </c>
      <c r="AY126" s="240" t="s">
        <v>159</v>
      </c>
    </row>
    <row r="127" s="15" customFormat="1">
      <c r="A127" s="15"/>
      <c r="B127" s="241"/>
      <c r="C127" s="242"/>
      <c r="D127" s="221" t="s">
        <v>168</v>
      </c>
      <c r="E127" s="243" t="s">
        <v>19</v>
      </c>
      <c r="F127" s="244" t="s">
        <v>173</v>
      </c>
      <c r="G127" s="242"/>
      <c r="H127" s="245">
        <v>8.6690000000000005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1" t="s">
        <v>168</v>
      </c>
      <c r="AU127" s="251" t="s">
        <v>82</v>
      </c>
      <c r="AV127" s="15" t="s">
        <v>174</v>
      </c>
      <c r="AW127" s="15" t="s">
        <v>33</v>
      </c>
      <c r="AX127" s="15" t="s">
        <v>72</v>
      </c>
      <c r="AY127" s="251" t="s">
        <v>159</v>
      </c>
    </row>
    <row r="128" s="16" customFormat="1">
      <c r="A128" s="16"/>
      <c r="B128" s="252"/>
      <c r="C128" s="253"/>
      <c r="D128" s="221" t="s">
        <v>168</v>
      </c>
      <c r="E128" s="254" t="s">
        <v>19</v>
      </c>
      <c r="F128" s="255" t="s">
        <v>179</v>
      </c>
      <c r="G128" s="253"/>
      <c r="H128" s="256">
        <v>24.960000000000001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62" t="s">
        <v>168</v>
      </c>
      <c r="AU128" s="262" t="s">
        <v>82</v>
      </c>
      <c r="AV128" s="16" t="s">
        <v>166</v>
      </c>
      <c r="AW128" s="16" t="s">
        <v>33</v>
      </c>
      <c r="AX128" s="16" t="s">
        <v>80</v>
      </c>
      <c r="AY128" s="262" t="s">
        <v>159</v>
      </c>
    </row>
    <row r="129" s="2" customFormat="1" ht="33" customHeight="1">
      <c r="A129" s="40"/>
      <c r="B129" s="41"/>
      <c r="C129" s="206" t="s">
        <v>82</v>
      </c>
      <c r="D129" s="206" t="s">
        <v>161</v>
      </c>
      <c r="E129" s="207" t="s">
        <v>180</v>
      </c>
      <c r="F129" s="208" t="s">
        <v>181</v>
      </c>
      <c r="G129" s="209" t="s">
        <v>164</v>
      </c>
      <c r="H129" s="210">
        <v>34.429000000000002</v>
      </c>
      <c r="I129" s="211"/>
      <c r="J129" s="212">
        <f>ROUND(I129*H129,2)</f>
        <v>0</v>
      </c>
      <c r="K129" s="208" t="s">
        <v>165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166</v>
      </c>
      <c r="AT129" s="217" t="s">
        <v>161</v>
      </c>
      <c r="AU129" s="217" t="s">
        <v>82</v>
      </c>
      <c r="AY129" s="19" t="s">
        <v>159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166</v>
      </c>
      <c r="BM129" s="217" t="s">
        <v>182</v>
      </c>
    </row>
    <row r="130" s="14" customFormat="1">
      <c r="A130" s="14"/>
      <c r="B130" s="230"/>
      <c r="C130" s="231"/>
      <c r="D130" s="221" t="s">
        <v>168</v>
      </c>
      <c r="E130" s="232" t="s">
        <v>19</v>
      </c>
      <c r="F130" s="233" t="s">
        <v>183</v>
      </c>
      <c r="G130" s="231"/>
      <c r="H130" s="234">
        <v>24.960000000000001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168</v>
      </c>
      <c r="AU130" s="240" t="s">
        <v>82</v>
      </c>
      <c r="AV130" s="14" t="s">
        <v>82</v>
      </c>
      <c r="AW130" s="14" t="s">
        <v>33</v>
      </c>
      <c r="AX130" s="14" t="s">
        <v>72</v>
      </c>
      <c r="AY130" s="240" t="s">
        <v>159</v>
      </c>
    </row>
    <row r="131" s="14" customFormat="1">
      <c r="A131" s="14"/>
      <c r="B131" s="230"/>
      <c r="C131" s="231"/>
      <c r="D131" s="221" t="s">
        <v>168</v>
      </c>
      <c r="E131" s="232" t="s">
        <v>19</v>
      </c>
      <c r="F131" s="233" t="s">
        <v>184</v>
      </c>
      <c r="G131" s="231"/>
      <c r="H131" s="234">
        <v>9.4689999999999994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0" t="s">
        <v>168</v>
      </c>
      <c r="AU131" s="240" t="s">
        <v>82</v>
      </c>
      <c r="AV131" s="14" t="s">
        <v>82</v>
      </c>
      <c r="AW131" s="14" t="s">
        <v>33</v>
      </c>
      <c r="AX131" s="14" t="s">
        <v>72</v>
      </c>
      <c r="AY131" s="240" t="s">
        <v>159</v>
      </c>
    </row>
    <row r="132" s="15" customFormat="1">
      <c r="A132" s="15"/>
      <c r="B132" s="241"/>
      <c r="C132" s="242"/>
      <c r="D132" s="221" t="s">
        <v>168</v>
      </c>
      <c r="E132" s="243" t="s">
        <v>19</v>
      </c>
      <c r="F132" s="244" t="s">
        <v>173</v>
      </c>
      <c r="G132" s="242"/>
      <c r="H132" s="245">
        <v>34.429000000000002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1" t="s">
        <v>168</v>
      </c>
      <c r="AU132" s="251" t="s">
        <v>82</v>
      </c>
      <c r="AV132" s="15" t="s">
        <v>174</v>
      </c>
      <c r="AW132" s="15" t="s">
        <v>33</v>
      </c>
      <c r="AX132" s="15" t="s">
        <v>80</v>
      </c>
      <c r="AY132" s="251" t="s">
        <v>159</v>
      </c>
    </row>
    <row r="133" s="2" customFormat="1" ht="33" customHeight="1">
      <c r="A133" s="40"/>
      <c r="B133" s="41"/>
      <c r="C133" s="206" t="s">
        <v>174</v>
      </c>
      <c r="D133" s="206" t="s">
        <v>161</v>
      </c>
      <c r="E133" s="207" t="s">
        <v>185</v>
      </c>
      <c r="F133" s="208" t="s">
        <v>186</v>
      </c>
      <c r="G133" s="209" t="s">
        <v>164</v>
      </c>
      <c r="H133" s="210">
        <v>68.858000000000004</v>
      </c>
      <c r="I133" s="211"/>
      <c r="J133" s="212">
        <f>ROUND(I133*H133,2)</f>
        <v>0</v>
      </c>
      <c r="K133" s="208" t="s">
        <v>165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166</v>
      </c>
      <c r="AT133" s="217" t="s">
        <v>161</v>
      </c>
      <c r="AU133" s="217" t="s">
        <v>82</v>
      </c>
      <c r="AY133" s="19" t="s">
        <v>159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166</v>
      </c>
      <c r="BM133" s="217" t="s">
        <v>187</v>
      </c>
    </row>
    <row r="134" s="14" customFormat="1">
      <c r="A134" s="14"/>
      <c r="B134" s="230"/>
      <c r="C134" s="231"/>
      <c r="D134" s="221" t="s">
        <v>168</v>
      </c>
      <c r="E134" s="231"/>
      <c r="F134" s="233" t="s">
        <v>188</v>
      </c>
      <c r="G134" s="231"/>
      <c r="H134" s="234">
        <v>68.858000000000004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168</v>
      </c>
      <c r="AU134" s="240" t="s">
        <v>82</v>
      </c>
      <c r="AV134" s="14" t="s">
        <v>82</v>
      </c>
      <c r="AW134" s="14" t="s">
        <v>4</v>
      </c>
      <c r="AX134" s="14" t="s">
        <v>80</v>
      </c>
      <c r="AY134" s="240" t="s">
        <v>159</v>
      </c>
    </row>
    <row r="135" s="2" customFormat="1" ht="24.15" customHeight="1">
      <c r="A135" s="40"/>
      <c r="B135" s="41"/>
      <c r="C135" s="206" t="s">
        <v>166</v>
      </c>
      <c r="D135" s="206" t="s">
        <v>161</v>
      </c>
      <c r="E135" s="207" t="s">
        <v>189</v>
      </c>
      <c r="F135" s="208" t="s">
        <v>190</v>
      </c>
      <c r="G135" s="209" t="s">
        <v>164</v>
      </c>
      <c r="H135" s="210">
        <v>9.4689999999999994</v>
      </c>
      <c r="I135" s="211"/>
      <c r="J135" s="212">
        <f>ROUND(I135*H135,2)</f>
        <v>0</v>
      </c>
      <c r="K135" s="208" t="s">
        <v>165</v>
      </c>
      <c r="L135" s="46"/>
      <c r="M135" s="213" t="s">
        <v>19</v>
      </c>
      <c r="N135" s="214" t="s">
        <v>43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166</v>
      </c>
      <c r="AT135" s="217" t="s">
        <v>161</v>
      </c>
      <c r="AU135" s="217" t="s">
        <v>82</v>
      </c>
      <c r="AY135" s="19" t="s">
        <v>159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80</v>
      </c>
      <c r="BK135" s="218">
        <f>ROUND(I135*H135,2)</f>
        <v>0</v>
      </c>
      <c r="BL135" s="19" t="s">
        <v>166</v>
      </c>
      <c r="BM135" s="217" t="s">
        <v>191</v>
      </c>
    </row>
    <row r="136" s="13" customFormat="1">
      <c r="A136" s="13"/>
      <c r="B136" s="219"/>
      <c r="C136" s="220"/>
      <c r="D136" s="221" t="s">
        <v>168</v>
      </c>
      <c r="E136" s="222" t="s">
        <v>19</v>
      </c>
      <c r="F136" s="223" t="s">
        <v>175</v>
      </c>
      <c r="G136" s="220"/>
      <c r="H136" s="222" t="s">
        <v>19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168</v>
      </c>
      <c r="AU136" s="229" t="s">
        <v>82</v>
      </c>
      <c r="AV136" s="13" t="s">
        <v>80</v>
      </c>
      <c r="AW136" s="13" t="s">
        <v>33</v>
      </c>
      <c r="AX136" s="13" t="s">
        <v>72</v>
      </c>
      <c r="AY136" s="229" t="s">
        <v>159</v>
      </c>
    </row>
    <row r="137" s="14" customFormat="1">
      <c r="A137" s="14"/>
      <c r="B137" s="230"/>
      <c r="C137" s="231"/>
      <c r="D137" s="221" t="s">
        <v>168</v>
      </c>
      <c r="E137" s="232" t="s">
        <v>19</v>
      </c>
      <c r="F137" s="233" t="s">
        <v>176</v>
      </c>
      <c r="G137" s="231"/>
      <c r="H137" s="234">
        <v>5.7960000000000003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168</v>
      </c>
      <c r="AU137" s="240" t="s">
        <v>82</v>
      </c>
      <c r="AV137" s="14" t="s">
        <v>82</v>
      </c>
      <c r="AW137" s="14" t="s">
        <v>33</v>
      </c>
      <c r="AX137" s="14" t="s">
        <v>72</v>
      </c>
      <c r="AY137" s="240" t="s">
        <v>159</v>
      </c>
    </row>
    <row r="138" s="14" customFormat="1">
      <c r="A138" s="14"/>
      <c r="B138" s="230"/>
      <c r="C138" s="231"/>
      <c r="D138" s="221" t="s">
        <v>168</v>
      </c>
      <c r="E138" s="232" t="s">
        <v>19</v>
      </c>
      <c r="F138" s="233" t="s">
        <v>177</v>
      </c>
      <c r="G138" s="231"/>
      <c r="H138" s="234">
        <v>1.44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168</v>
      </c>
      <c r="AU138" s="240" t="s">
        <v>82</v>
      </c>
      <c r="AV138" s="14" t="s">
        <v>82</v>
      </c>
      <c r="AW138" s="14" t="s">
        <v>33</v>
      </c>
      <c r="AX138" s="14" t="s">
        <v>72</v>
      </c>
      <c r="AY138" s="240" t="s">
        <v>159</v>
      </c>
    </row>
    <row r="139" s="14" customFormat="1">
      <c r="A139" s="14"/>
      <c r="B139" s="230"/>
      <c r="C139" s="231"/>
      <c r="D139" s="221" t="s">
        <v>168</v>
      </c>
      <c r="E139" s="232" t="s">
        <v>19</v>
      </c>
      <c r="F139" s="233" t="s">
        <v>178</v>
      </c>
      <c r="G139" s="231"/>
      <c r="H139" s="234">
        <v>1.4330000000000001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0" t="s">
        <v>168</v>
      </c>
      <c r="AU139" s="240" t="s">
        <v>82</v>
      </c>
      <c r="AV139" s="14" t="s">
        <v>82</v>
      </c>
      <c r="AW139" s="14" t="s">
        <v>33</v>
      </c>
      <c r="AX139" s="14" t="s">
        <v>72</v>
      </c>
      <c r="AY139" s="240" t="s">
        <v>159</v>
      </c>
    </row>
    <row r="140" s="15" customFormat="1">
      <c r="A140" s="15"/>
      <c r="B140" s="241"/>
      <c r="C140" s="242"/>
      <c r="D140" s="221" t="s">
        <v>168</v>
      </c>
      <c r="E140" s="243" t="s">
        <v>19</v>
      </c>
      <c r="F140" s="244" t="s">
        <v>173</v>
      </c>
      <c r="G140" s="242"/>
      <c r="H140" s="245">
        <v>8.6690000000000005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1" t="s">
        <v>168</v>
      </c>
      <c r="AU140" s="251" t="s">
        <v>82</v>
      </c>
      <c r="AV140" s="15" t="s">
        <v>174</v>
      </c>
      <c r="AW140" s="15" t="s">
        <v>33</v>
      </c>
      <c r="AX140" s="15" t="s">
        <v>72</v>
      </c>
      <c r="AY140" s="251" t="s">
        <v>159</v>
      </c>
    </row>
    <row r="141" s="13" customFormat="1">
      <c r="A141" s="13"/>
      <c r="B141" s="219"/>
      <c r="C141" s="220"/>
      <c r="D141" s="221" t="s">
        <v>168</v>
      </c>
      <c r="E141" s="222" t="s">
        <v>19</v>
      </c>
      <c r="F141" s="223" t="s">
        <v>192</v>
      </c>
      <c r="G141" s="220"/>
      <c r="H141" s="222" t="s">
        <v>19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168</v>
      </c>
      <c r="AU141" s="229" t="s">
        <v>82</v>
      </c>
      <c r="AV141" s="13" t="s">
        <v>80</v>
      </c>
      <c r="AW141" s="13" t="s">
        <v>33</v>
      </c>
      <c r="AX141" s="13" t="s">
        <v>72</v>
      </c>
      <c r="AY141" s="229" t="s">
        <v>159</v>
      </c>
    </row>
    <row r="142" s="14" customFormat="1">
      <c r="A142" s="14"/>
      <c r="B142" s="230"/>
      <c r="C142" s="231"/>
      <c r="D142" s="221" t="s">
        <v>168</v>
      </c>
      <c r="E142" s="232" t="s">
        <v>19</v>
      </c>
      <c r="F142" s="233" t="s">
        <v>193</v>
      </c>
      <c r="G142" s="231"/>
      <c r="H142" s="234">
        <v>0.80000000000000004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168</v>
      </c>
      <c r="AU142" s="240" t="s">
        <v>82</v>
      </c>
      <c r="AV142" s="14" t="s">
        <v>82</v>
      </c>
      <c r="AW142" s="14" t="s">
        <v>33</v>
      </c>
      <c r="AX142" s="14" t="s">
        <v>72</v>
      </c>
      <c r="AY142" s="240" t="s">
        <v>159</v>
      </c>
    </row>
    <row r="143" s="15" customFormat="1">
      <c r="A143" s="15"/>
      <c r="B143" s="241"/>
      <c r="C143" s="242"/>
      <c r="D143" s="221" t="s">
        <v>168</v>
      </c>
      <c r="E143" s="243" t="s">
        <v>19</v>
      </c>
      <c r="F143" s="244" t="s">
        <v>173</v>
      </c>
      <c r="G143" s="242"/>
      <c r="H143" s="245">
        <v>0.80000000000000004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1" t="s">
        <v>168</v>
      </c>
      <c r="AU143" s="251" t="s">
        <v>82</v>
      </c>
      <c r="AV143" s="15" t="s">
        <v>174</v>
      </c>
      <c r="AW143" s="15" t="s">
        <v>33</v>
      </c>
      <c r="AX143" s="15" t="s">
        <v>72</v>
      </c>
      <c r="AY143" s="251" t="s">
        <v>159</v>
      </c>
    </row>
    <row r="144" s="16" customFormat="1">
      <c r="A144" s="16"/>
      <c r="B144" s="252"/>
      <c r="C144" s="253"/>
      <c r="D144" s="221" t="s">
        <v>168</v>
      </c>
      <c r="E144" s="254" t="s">
        <v>19</v>
      </c>
      <c r="F144" s="255" t="s">
        <v>179</v>
      </c>
      <c r="G144" s="253"/>
      <c r="H144" s="256">
        <v>9.4689999999999994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2" t="s">
        <v>168</v>
      </c>
      <c r="AU144" s="262" t="s">
        <v>82</v>
      </c>
      <c r="AV144" s="16" t="s">
        <v>166</v>
      </c>
      <c r="AW144" s="16" t="s">
        <v>33</v>
      </c>
      <c r="AX144" s="16" t="s">
        <v>80</v>
      </c>
      <c r="AY144" s="262" t="s">
        <v>159</v>
      </c>
    </row>
    <row r="145" s="2" customFormat="1" ht="24.15" customHeight="1">
      <c r="A145" s="40"/>
      <c r="B145" s="41"/>
      <c r="C145" s="206" t="s">
        <v>194</v>
      </c>
      <c r="D145" s="206" t="s">
        <v>161</v>
      </c>
      <c r="E145" s="207" t="s">
        <v>195</v>
      </c>
      <c r="F145" s="208" t="s">
        <v>196</v>
      </c>
      <c r="G145" s="209" t="s">
        <v>164</v>
      </c>
      <c r="H145" s="210">
        <v>9.4689999999999994</v>
      </c>
      <c r="I145" s="211"/>
      <c r="J145" s="212">
        <f>ROUND(I145*H145,2)</f>
        <v>0</v>
      </c>
      <c r="K145" s="208" t="s">
        <v>165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166</v>
      </c>
      <c r="AT145" s="217" t="s">
        <v>161</v>
      </c>
      <c r="AU145" s="217" t="s">
        <v>82</v>
      </c>
      <c r="AY145" s="19" t="s">
        <v>159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166</v>
      </c>
      <c r="BM145" s="217" t="s">
        <v>197</v>
      </c>
    </row>
    <row r="146" s="14" customFormat="1">
      <c r="A146" s="14"/>
      <c r="B146" s="230"/>
      <c r="C146" s="231"/>
      <c r="D146" s="221" t="s">
        <v>168</v>
      </c>
      <c r="E146" s="232" t="s">
        <v>19</v>
      </c>
      <c r="F146" s="233" t="s">
        <v>198</v>
      </c>
      <c r="G146" s="231"/>
      <c r="H146" s="234">
        <v>9.4689999999999994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168</v>
      </c>
      <c r="AU146" s="240" t="s">
        <v>82</v>
      </c>
      <c r="AV146" s="14" t="s">
        <v>82</v>
      </c>
      <c r="AW146" s="14" t="s">
        <v>33</v>
      </c>
      <c r="AX146" s="14" t="s">
        <v>72</v>
      </c>
      <c r="AY146" s="240" t="s">
        <v>159</v>
      </c>
    </row>
    <row r="147" s="15" customFormat="1">
      <c r="A147" s="15"/>
      <c r="B147" s="241"/>
      <c r="C147" s="242"/>
      <c r="D147" s="221" t="s">
        <v>168</v>
      </c>
      <c r="E147" s="243" t="s">
        <v>19</v>
      </c>
      <c r="F147" s="244" t="s">
        <v>173</v>
      </c>
      <c r="G147" s="242"/>
      <c r="H147" s="245">
        <v>9.4689999999999994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1" t="s">
        <v>168</v>
      </c>
      <c r="AU147" s="251" t="s">
        <v>82</v>
      </c>
      <c r="AV147" s="15" t="s">
        <v>174</v>
      </c>
      <c r="AW147" s="15" t="s">
        <v>33</v>
      </c>
      <c r="AX147" s="15" t="s">
        <v>80</v>
      </c>
      <c r="AY147" s="251" t="s">
        <v>159</v>
      </c>
    </row>
    <row r="148" s="2" customFormat="1" ht="37.8" customHeight="1">
      <c r="A148" s="40"/>
      <c r="B148" s="41"/>
      <c r="C148" s="206" t="s">
        <v>199</v>
      </c>
      <c r="D148" s="206" t="s">
        <v>161</v>
      </c>
      <c r="E148" s="207" t="s">
        <v>200</v>
      </c>
      <c r="F148" s="208" t="s">
        <v>201</v>
      </c>
      <c r="G148" s="209" t="s">
        <v>164</v>
      </c>
      <c r="H148" s="210">
        <v>15.491</v>
      </c>
      <c r="I148" s="211"/>
      <c r="J148" s="212">
        <f>ROUND(I148*H148,2)</f>
        <v>0</v>
      </c>
      <c r="K148" s="208" t="s">
        <v>165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166</v>
      </c>
      <c r="AT148" s="217" t="s">
        <v>161</v>
      </c>
      <c r="AU148" s="217" t="s">
        <v>82</v>
      </c>
      <c r="AY148" s="19" t="s">
        <v>159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166</v>
      </c>
      <c r="BM148" s="217" t="s">
        <v>202</v>
      </c>
    </row>
    <row r="149" s="14" customFormat="1">
      <c r="A149" s="14"/>
      <c r="B149" s="230"/>
      <c r="C149" s="231"/>
      <c r="D149" s="221" t="s">
        <v>168</v>
      </c>
      <c r="E149" s="232" t="s">
        <v>19</v>
      </c>
      <c r="F149" s="233" t="s">
        <v>183</v>
      </c>
      <c r="G149" s="231"/>
      <c r="H149" s="234">
        <v>24.960000000000001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0" t="s">
        <v>168</v>
      </c>
      <c r="AU149" s="240" t="s">
        <v>82</v>
      </c>
      <c r="AV149" s="14" t="s">
        <v>82</v>
      </c>
      <c r="AW149" s="14" t="s">
        <v>33</v>
      </c>
      <c r="AX149" s="14" t="s">
        <v>72</v>
      </c>
      <c r="AY149" s="240" t="s">
        <v>159</v>
      </c>
    </row>
    <row r="150" s="14" customFormat="1">
      <c r="A150" s="14"/>
      <c r="B150" s="230"/>
      <c r="C150" s="231"/>
      <c r="D150" s="221" t="s">
        <v>168</v>
      </c>
      <c r="E150" s="232" t="s">
        <v>19</v>
      </c>
      <c r="F150" s="233" t="s">
        <v>203</v>
      </c>
      <c r="G150" s="231"/>
      <c r="H150" s="234">
        <v>-9.4689999999999994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0" t="s">
        <v>168</v>
      </c>
      <c r="AU150" s="240" t="s">
        <v>82</v>
      </c>
      <c r="AV150" s="14" t="s">
        <v>82</v>
      </c>
      <c r="AW150" s="14" t="s">
        <v>33</v>
      </c>
      <c r="AX150" s="14" t="s">
        <v>72</v>
      </c>
      <c r="AY150" s="240" t="s">
        <v>159</v>
      </c>
    </row>
    <row r="151" s="15" customFormat="1">
      <c r="A151" s="15"/>
      <c r="B151" s="241"/>
      <c r="C151" s="242"/>
      <c r="D151" s="221" t="s">
        <v>168</v>
      </c>
      <c r="E151" s="243" t="s">
        <v>19</v>
      </c>
      <c r="F151" s="244" t="s">
        <v>173</v>
      </c>
      <c r="G151" s="242"/>
      <c r="H151" s="245">
        <v>15.491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1" t="s">
        <v>168</v>
      </c>
      <c r="AU151" s="251" t="s">
        <v>82</v>
      </c>
      <c r="AV151" s="15" t="s">
        <v>174</v>
      </c>
      <c r="AW151" s="15" t="s">
        <v>33</v>
      </c>
      <c r="AX151" s="15" t="s">
        <v>80</v>
      </c>
      <c r="AY151" s="251" t="s">
        <v>159</v>
      </c>
    </row>
    <row r="152" s="2" customFormat="1" ht="24.15" customHeight="1">
      <c r="A152" s="40"/>
      <c r="B152" s="41"/>
      <c r="C152" s="206" t="s">
        <v>204</v>
      </c>
      <c r="D152" s="206" t="s">
        <v>161</v>
      </c>
      <c r="E152" s="207" t="s">
        <v>205</v>
      </c>
      <c r="F152" s="208" t="s">
        <v>206</v>
      </c>
      <c r="G152" s="209" t="s">
        <v>207</v>
      </c>
      <c r="H152" s="210">
        <v>15.491</v>
      </c>
      <c r="I152" s="211"/>
      <c r="J152" s="212">
        <f>ROUND(I152*H152,2)</f>
        <v>0</v>
      </c>
      <c r="K152" s="208" t="s">
        <v>165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166</v>
      </c>
      <c r="AT152" s="217" t="s">
        <v>161</v>
      </c>
      <c r="AU152" s="217" t="s">
        <v>82</v>
      </c>
      <c r="AY152" s="19" t="s">
        <v>159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166</v>
      </c>
      <c r="BM152" s="217" t="s">
        <v>208</v>
      </c>
    </row>
    <row r="153" s="14" customFormat="1">
      <c r="A153" s="14"/>
      <c r="B153" s="230"/>
      <c r="C153" s="231"/>
      <c r="D153" s="221" t="s">
        <v>168</v>
      </c>
      <c r="E153" s="232" t="s">
        <v>19</v>
      </c>
      <c r="F153" s="233" t="s">
        <v>209</v>
      </c>
      <c r="G153" s="231"/>
      <c r="H153" s="234">
        <v>15.491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168</v>
      </c>
      <c r="AU153" s="240" t="s">
        <v>82</v>
      </c>
      <c r="AV153" s="14" t="s">
        <v>82</v>
      </c>
      <c r="AW153" s="14" t="s">
        <v>33</v>
      </c>
      <c r="AX153" s="14" t="s">
        <v>72</v>
      </c>
      <c r="AY153" s="240" t="s">
        <v>159</v>
      </c>
    </row>
    <row r="154" s="15" customFormat="1">
      <c r="A154" s="15"/>
      <c r="B154" s="241"/>
      <c r="C154" s="242"/>
      <c r="D154" s="221" t="s">
        <v>168</v>
      </c>
      <c r="E154" s="243" t="s">
        <v>19</v>
      </c>
      <c r="F154" s="244" t="s">
        <v>173</v>
      </c>
      <c r="G154" s="242"/>
      <c r="H154" s="245">
        <v>15.491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1" t="s">
        <v>168</v>
      </c>
      <c r="AU154" s="251" t="s">
        <v>82</v>
      </c>
      <c r="AV154" s="15" t="s">
        <v>174</v>
      </c>
      <c r="AW154" s="15" t="s">
        <v>33</v>
      </c>
      <c r="AX154" s="15" t="s">
        <v>80</v>
      </c>
      <c r="AY154" s="251" t="s">
        <v>159</v>
      </c>
    </row>
    <row r="155" s="2" customFormat="1" ht="24.15" customHeight="1">
      <c r="A155" s="40"/>
      <c r="B155" s="41"/>
      <c r="C155" s="206" t="s">
        <v>210</v>
      </c>
      <c r="D155" s="206" t="s">
        <v>161</v>
      </c>
      <c r="E155" s="207" t="s">
        <v>211</v>
      </c>
      <c r="F155" s="208" t="s">
        <v>212</v>
      </c>
      <c r="G155" s="209" t="s">
        <v>164</v>
      </c>
      <c r="H155" s="210">
        <v>24.786000000000001</v>
      </c>
      <c r="I155" s="211"/>
      <c r="J155" s="212">
        <f>ROUND(I155*H155,2)</f>
        <v>0</v>
      </c>
      <c r="K155" s="208" t="s">
        <v>165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166</v>
      </c>
      <c r="AT155" s="217" t="s">
        <v>161</v>
      </c>
      <c r="AU155" s="217" t="s">
        <v>82</v>
      </c>
      <c r="AY155" s="19" t="s">
        <v>159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166</v>
      </c>
      <c r="BM155" s="217" t="s">
        <v>213</v>
      </c>
    </row>
    <row r="156" s="14" customFormat="1">
      <c r="A156" s="14"/>
      <c r="B156" s="230"/>
      <c r="C156" s="231"/>
      <c r="D156" s="221" t="s">
        <v>168</v>
      </c>
      <c r="E156" s="232" t="s">
        <v>19</v>
      </c>
      <c r="F156" s="233" t="s">
        <v>214</v>
      </c>
      <c r="G156" s="231"/>
      <c r="H156" s="234">
        <v>24.786000000000001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168</v>
      </c>
      <c r="AU156" s="240" t="s">
        <v>82</v>
      </c>
      <c r="AV156" s="14" t="s">
        <v>82</v>
      </c>
      <c r="AW156" s="14" t="s">
        <v>33</v>
      </c>
      <c r="AX156" s="14" t="s">
        <v>72</v>
      </c>
      <c r="AY156" s="240" t="s">
        <v>159</v>
      </c>
    </row>
    <row r="157" s="15" customFormat="1">
      <c r="A157" s="15"/>
      <c r="B157" s="241"/>
      <c r="C157" s="242"/>
      <c r="D157" s="221" t="s">
        <v>168</v>
      </c>
      <c r="E157" s="243" t="s">
        <v>19</v>
      </c>
      <c r="F157" s="244" t="s">
        <v>173</v>
      </c>
      <c r="G157" s="242"/>
      <c r="H157" s="245">
        <v>24.786000000000001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1" t="s">
        <v>168</v>
      </c>
      <c r="AU157" s="251" t="s">
        <v>82</v>
      </c>
      <c r="AV157" s="15" t="s">
        <v>174</v>
      </c>
      <c r="AW157" s="15" t="s">
        <v>33</v>
      </c>
      <c r="AX157" s="15" t="s">
        <v>80</v>
      </c>
      <c r="AY157" s="251" t="s">
        <v>159</v>
      </c>
    </row>
    <row r="158" s="12" customFormat="1" ht="22.8" customHeight="1">
      <c r="A158" s="12"/>
      <c r="B158" s="190"/>
      <c r="C158" s="191"/>
      <c r="D158" s="192" t="s">
        <v>71</v>
      </c>
      <c r="E158" s="204" t="s">
        <v>82</v>
      </c>
      <c r="F158" s="204" t="s">
        <v>215</v>
      </c>
      <c r="G158" s="191"/>
      <c r="H158" s="191"/>
      <c r="I158" s="194"/>
      <c r="J158" s="205">
        <f>BK158</f>
        <v>0</v>
      </c>
      <c r="K158" s="191"/>
      <c r="L158" s="196"/>
      <c r="M158" s="197"/>
      <c r="N158" s="198"/>
      <c r="O158" s="198"/>
      <c r="P158" s="199">
        <f>SUM(P159:P171)</f>
        <v>0</v>
      </c>
      <c r="Q158" s="198"/>
      <c r="R158" s="199">
        <f>SUM(R159:R171)</f>
        <v>20.636630389999997</v>
      </c>
      <c r="S158" s="198"/>
      <c r="T158" s="200">
        <f>SUM(T159:T171)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1" t="s">
        <v>80</v>
      </c>
      <c r="AT158" s="202" t="s">
        <v>71</v>
      </c>
      <c r="AU158" s="202" t="s">
        <v>80</v>
      </c>
      <c r="AY158" s="201" t="s">
        <v>159</v>
      </c>
      <c r="BK158" s="203">
        <f>SUM(BK159:BK171)</f>
        <v>0</v>
      </c>
    </row>
    <row r="159" s="2" customFormat="1" ht="33" customHeight="1">
      <c r="A159" s="40"/>
      <c r="B159" s="41"/>
      <c r="C159" s="206" t="s">
        <v>216</v>
      </c>
      <c r="D159" s="206" t="s">
        <v>161</v>
      </c>
      <c r="E159" s="207" t="s">
        <v>217</v>
      </c>
      <c r="F159" s="208" t="s">
        <v>218</v>
      </c>
      <c r="G159" s="209" t="s">
        <v>164</v>
      </c>
      <c r="H159" s="210">
        <v>7.8369999999999997</v>
      </c>
      <c r="I159" s="211"/>
      <c r="J159" s="212">
        <f>ROUND(I159*H159,2)</f>
        <v>0</v>
      </c>
      <c r="K159" s="208" t="s">
        <v>165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2.5060699999999998</v>
      </c>
      <c r="R159" s="215">
        <f>Q159*H159</f>
        <v>19.640070589999997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166</v>
      </c>
      <c r="AT159" s="217" t="s">
        <v>161</v>
      </c>
      <c r="AU159" s="217" t="s">
        <v>82</v>
      </c>
      <c r="AY159" s="19" t="s">
        <v>159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166</v>
      </c>
      <c r="BM159" s="217" t="s">
        <v>219</v>
      </c>
    </row>
    <row r="160" s="13" customFormat="1">
      <c r="A160" s="13"/>
      <c r="B160" s="219"/>
      <c r="C160" s="220"/>
      <c r="D160" s="221" t="s">
        <v>168</v>
      </c>
      <c r="E160" s="222" t="s">
        <v>19</v>
      </c>
      <c r="F160" s="223" t="s">
        <v>220</v>
      </c>
      <c r="G160" s="220"/>
      <c r="H160" s="222" t="s">
        <v>19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9" t="s">
        <v>168</v>
      </c>
      <c r="AU160" s="229" t="s">
        <v>82</v>
      </c>
      <c r="AV160" s="13" t="s">
        <v>80</v>
      </c>
      <c r="AW160" s="13" t="s">
        <v>33</v>
      </c>
      <c r="AX160" s="13" t="s">
        <v>72</v>
      </c>
      <c r="AY160" s="229" t="s">
        <v>159</v>
      </c>
    </row>
    <row r="161" s="14" customFormat="1">
      <c r="A161" s="14"/>
      <c r="B161" s="230"/>
      <c r="C161" s="231"/>
      <c r="D161" s="221" t="s">
        <v>168</v>
      </c>
      <c r="E161" s="232" t="s">
        <v>19</v>
      </c>
      <c r="F161" s="233" t="s">
        <v>221</v>
      </c>
      <c r="G161" s="231"/>
      <c r="H161" s="234">
        <v>3.5979999999999999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168</v>
      </c>
      <c r="AU161" s="240" t="s">
        <v>82</v>
      </c>
      <c r="AV161" s="14" t="s">
        <v>82</v>
      </c>
      <c r="AW161" s="14" t="s">
        <v>33</v>
      </c>
      <c r="AX161" s="14" t="s">
        <v>72</v>
      </c>
      <c r="AY161" s="240" t="s">
        <v>159</v>
      </c>
    </row>
    <row r="162" s="14" customFormat="1">
      <c r="A162" s="14"/>
      <c r="B162" s="230"/>
      <c r="C162" s="231"/>
      <c r="D162" s="221" t="s">
        <v>168</v>
      </c>
      <c r="E162" s="232" t="s">
        <v>19</v>
      </c>
      <c r="F162" s="233" t="s">
        <v>222</v>
      </c>
      <c r="G162" s="231"/>
      <c r="H162" s="234">
        <v>-0.442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168</v>
      </c>
      <c r="AU162" s="240" t="s">
        <v>82</v>
      </c>
      <c r="AV162" s="14" t="s">
        <v>82</v>
      </c>
      <c r="AW162" s="14" t="s">
        <v>33</v>
      </c>
      <c r="AX162" s="14" t="s">
        <v>72</v>
      </c>
      <c r="AY162" s="240" t="s">
        <v>159</v>
      </c>
    </row>
    <row r="163" s="15" customFormat="1">
      <c r="A163" s="15"/>
      <c r="B163" s="241"/>
      <c r="C163" s="242"/>
      <c r="D163" s="221" t="s">
        <v>168</v>
      </c>
      <c r="E163" s="243" t="s">
        <v>19</v>
      </c>
      <c r="F163" s="244" t="s">
        <v>173</v>
      </c>
      <c r="G163" s="242"/>
      <c r="H163" s="245">
        <v>3.1560000000000001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1" t="s">
        <v>168</v>
      </c>
      <c r="AU163" s="251" t="s">
        <v>82</v>
      </c>
      <c r="AV163" s="15" t="s">
        <v>174</v>
      </c>
      <c r="AW163" s="15" t="s">
        <v>33</v>
      </c>
      <c r="AX163" s="15" t="s">
        <v>72</v>
      </c>
      <c r="AY163" s="251" t="s">
        <v>159</v>
      </c>
    </row>
    <row r="164" s="14" customFormat="1">
      <c r="A164" s="14"/>
      <c r="B164" s="230"/>
      <c r="C164" s="231"/>
      <c r="D164" s="221" t="s">
        <v>168</v>
      </c>
      <c r="E164" s="232" t="s">
        <v>19</v>
      </c>
      <c r="F164" s="233" t="s">
        <v>223</v>
      </c>
      <c r="G164" s="231"/>
      <c r="H164" s="234">
        <v>0.68899999999999995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168</v>
      </c>
      <c r="AU164" s="240" t="s">
        <v>82</v>
      </c>
      <c r="AV164" s="14" t="s">
        <v>82</v>
      </c>
      <c r="AW164" s="14" t="s">
        <v>33</v>
      </c>
      <c r="AX164" s="14" t="s">
        <v>72</v>
      </c>
      <c r="AY164" s="240" t="s">
        <v>159</v>
      </c>
    </row>
    <row r="165" s="14" customFormat="1">
      <c r="A165" s="14"/>
      <c r="B165" s="230"/>
      <c r="C165" s="231"/>
      <c r="D165" s="221" t="s">
        <v>168</v>
      </c>
      <c r="E165" s="232" t="s">
        <v>19</v>
      </c>
      <c r="F165" s="233" t="s">
        <v>224</v>
      </c>
      <c r="G165" s="231"/>
      <c r="H165" s="234">
        <v>4.2930000000000001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0" t="s">
        <v>168</v>
      </c>
      <c r="AU165" s="240" t="s">
        <v>82</v>
      </c>
      <c r="AV165" s="14" t="s">
        <v>82</v>
      </c>
      <c r="AW165" s="14" t="s">
        <v>33</v>
      </c>
      <c r="AX165" s="14" t="s">
        <v>72</v>
      </c>
      <c r="AY165" s="240" t="s">
        <v>159</v>
      </c>
    </row>
    <row r="166" s="14" customFormat="1">
      <c r="A166" s="14"/>
      <c r="B166" s="230"/>
      <c r="C166" s="231"/>
      <c r="D166" s="221" t="s">
        <v>168</v>
      </c>
      <c r="E166" s="232" t="s">
        <v>19</v>
      </c>
      <c r="F166" s="233" t="s">
        <v>225</v>
      </c>
      <c r="G166" s="231"/>
      <c r="H166" s="234">
        <v>-0.30099999999999999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168</v>
      </c>
      <c r="AU166" s="240" t="s">
        <v>82</v>
      </c>
      <c r="AV166" s="14" t="s">
        <v>82</v>
      </c>
      <c r="AW166" s="14" t="s">
        <v>33</v>
      </c>
      <c r="AX166" s="14" t="s">
        <v>72</v>
      </c>
      <c r="AY166" s="240" t="s">
        <v>159</v>
      </c>
    </row>
    <row r="167" s="15" customFormat="1">
      <c r="A167" s="15"/>
      <c r="B167" s="241"/>
      <c r="C167" s="242"/>
      <c r="D167" s="221" t="s">
        <v>168</v>
      </c>
      <c r="E167" s="243" t="s">
        <v>19</v>
      </c>
      <c r="F167" s="244" t="s">
        <v>173</v>
      </c>
      <c r="G167" s="242"/>
      <c r="H167" s="245">
        <v>4.681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1" t="s">
        <v>168</v>
      </c>
      <c r="AU167" s="251" t="s">
        <v>82</v>
      </c>
      <c r="AV167" s="15" t="s">
        <v>174</v>
      </c>
      <c r="AW167" s="15" t="s">
        <v>33</v>
      </c>
      <c r="AX167" s="15" t="s">
        <v>72</v>
      </c>
      <c r="AY167" s="251" t="s">
        <v>159</v>
      </c>
    </row>
    <row r="168" s="16" customFormat="1">
      <c r="A168" s="16"/>
      <c r="B168" s="252"/>
      <c r="C168" s="253"/>
      <c r="D168" s="221" t="s">
        <v>168</v>
      </c>
      <c r="E168" s="254" t="s">
        <v>19</v>
      </c>
      <c r="F168" s="255" t="s">
        <v>179</v>
      </c>
      <c r="G168" s="253"/>
      <c r="H168" s="256">
        <v>7.8369999999999997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62" t="s">
        <v>168</v>
      </c>
      <c r="AU168" s="262" t="s">
        <v>82</v>
      </c>
      <c r="AV168" s="16" t="s">
        <v>166</v>
      </c>
      <c r="AW168" s="16" t="s">
        <v>33</v>
      </c>
      <c r="AX168" s="16" t="s">
        <v>80</v>
      </c>
      <c r="AY168" s="262" t="s">
        <v>159</v>
      </c>
    </row>
    <row r="169" s="2" customFormat="1" ht="16.5" customHeight="1">
      <c r="A169" s="40"/>
      <c r="B169" s="41"/>
      <c r="C169" s="206" t="s">
        <v>226</v>
      </c>
      <c r="D169" s="206" t="s">
        <v>161</v>
      </c>
      <c r="E169" s="207" t="s">
        <v>227</v>
      </c>
      <c r="F169" s="208" t="s">
        <v>228</v>
      </c>
      <c r="G169" s="209" t="s">
        <v>207</v>
      </c>
      <c r="H169" s="210">
        <v>0.93999999999999995</v>
      </c>
      <c r="I169" s="211"/>
      <c r="J169" s="212">
        <f>ROUND(I169*H169,2)</f>
        <v>0</v>
      </c>
      <c r="K169" s="208" t="s">
        <v>165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1.0601700000000001</v>
      </c>
      <c r="R169" s="215">
        <f>Q169*H169</f>
        <v>0.9965598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166</v>
      </c>
      <c r="AT169" s="217" t="s">
        <v>161</v>
      </c>
      <c r="AU169" s="217" t="s">
        <v>82</v>
      </c>
      <c r="AY169" s="19" t="s">
        <v>159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166</v>
      </c>
      <c r="BM169" s="217" t="s">
        <v>229</v>
      </c>
    </row>
    <row r="170" s="14" customFormat="1">
      <c r="A170" s="14"/>
      <c r="B170" s="230"/>
      <c r="C170" s="231"/>
      <c r="D170" s="221" t="s">
        <v>168</v>
      </c>
      <c r="E170" s="232" t="s">
        <v>19</v>
      </c>
      <c r="F170" s="233" t="s">
        <v>230</v>
      </c>
      <c r="G170" s="231"/>
      <c r="H170" s="234">
        <v>0.93999999999999995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168</v>
      </c>
      <c r="AU170" s="240" t="s">
        <v>82</v>
      </c>
      <c r="AV170" s="14" t="s">
        <v>82</v>
      </c>
      <c r="AW170" s="14" t="s">
        <v>33</v>
      </c>
      <c r="AX170" s="14" t="s">
        <v>72</v>
      </c>
      <c r="AY170" s="240" t="s">
        <v>159</v>
      </c>
    </row>
    <row r="171" s="15" customFormat="1">
      <c r="A171" s="15"/>
      <c r="B171" s="241"/>
      <c r="C171" s="242"/>
      <c r="D171" s="221" t="s">
        <v>168</v>
      </c>
      <c r="E171" s="243" t="s">
        <v>19</v>
      </c>
      <c r="F171" s="244" t="s">
        <v>173</v>
      </c>
      <c r="G171" s="242"/>
      <c r="H171" s="245">
        <v>0.93999999999999995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1" t="s">
        <v>168</v>
      </c>
      <c r="AU171" s="251" t="s">
        <v>82</v>
      </c>
      <c r="AV171" s="15" t="s">
        <v>174</v>
      </c>
      <c r="AW171" s="15" t="s">
        <v>33</v>
      </c>
      <c r="AX171" s="15" t="s">
        <v>80</v>
      </c>
      <c r="AY171" s="251" t="s">
        <v>159</v>
      </c>
    </row>
    <row r="172" s="12" customFormat="1" ht="22.8" customHeight="1">
      <c r="A172" s="12"/>
      <c r="B172" s="190"/>
      <c r="C172" s="191"/>
      <c r="D172" s="192" t="s">
        <v>71</v>
      </c>
      <c r="E172" s="204" t="s">
        <v>174</v>
      </c>
      <c r="F172" s="204" t="s">
        <v>231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SUM(P173:P211)</f>
        <v>0</v>
      </c>
      <c r="Q172" s="198"/>
      <c r="R172" s="199">
        <f>SUM(R173:R211)</f>
        <v>7.5971366900000001</v>
      </c>
      <c r="S172" s="198"/>
      <c r="T172" s="200">
        <f>SUM(T173:T211)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80</v>
      </c>
      <c r="AT172" s="202" t="s">
        <v>71</v>
      </c>
      <c r="AU172" s="202" t="s">
        <v>80</v>
      </c>
      <c r="AY172" s="201" t="s">
        <v>159</v>
      </c>
      <c r="BK172" s="203">
        <f>SUM(BK173:BK211)</f>
        <v>0</v>
      </c>
    </row>
    <row r="173" s="2" customFormat="1" ht="24.15" customHeight="1">
      <c r="A173" s="40"/>
      <c r="B173" s="41"/>
      <c r="C173" s="206" t="s">
        <v>232</v>
      </c>
      <c r="D173" s="206" t="s">
        <v>161</v>
      </c>
      <c r="E173" s="207" t="s">
        <v>233</v>
      </c>
      <c r="F173" s="208" t="s">
        <v>234</v>
      </c>
      <c r="G173" s="209" t="s">
        <v>235</v>
      </c>
      <c r="H173" s="210">
        <v>8</v>
      </c>
      <c r="I173" s="211"/>
      <c r="J173" s="212">
        <f>ROUND(I173*H173,2)</f>
        <v>0</v>
      </c>
      <c r="K173" s="208" t="s">
        <v>165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0.12021</v>
      </c>
      <c r="R173" s="215">
        <f>Q173*H173</f>
        <v>0.96167999999999998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166</v>
      </c>
      <c r="AT173" s="217" t="s">
        <v>161</v>
      </c>
      <c r="AU173" s="217" t="s">
        <v>82</v>
      </c>
      <c r="AY173" s="19" t="s">
        <v>159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166</v>
      </c>
      <c r="BM173" s="217" t="s">
        <v>236</v>
      </c>
    </row>
    <row r="174" s="14" customFormat="1">
      <c r="A174" s="14"/>
      <c r="B174" s="230"/>
      <c r="C174" s="231"/>
      <c r="D174" s="221" t="s">
        <v>168</v>
      </c>
      <c r="E174" s="232" t="s">
        <v>19</v>
      </c>
      <c r="F174" s="233" t="s">
        <v>237</v>
      </c>
      <c r="G174" s="231"/>
      <c r="H174" s="234">
        <v>8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168</v>
      </c>
      <c r="AU174" s="240" t="s">
        <v>82</v>
      </c>
      <c r="AV174" s="14" t="s">
        <v>82</v>
      </c>
      <c r="AW174" s="14" t="s">
        <v>33</v>
      </c>
      <c r="AX174" s="14" t="s">
        <v>72</v>
      </c>
      <c r="AY174" s="240" t="s">
        <v>159</v>
      </c>
    </row>
    <row r="175" s="15" customFormat="1">
      <c r="A175" s="15"/>
      <c r="B175" s="241"/>
      <c r="C175" s="242"/>
      <c r="D175" s="221" t="s">
        <v>168</v>
      </c>
      <c r="E175" s="243" t="s">
        <v>19</v>
      </c>
      <c r="F175" s="244" t="s">
        <v>173</v>
      </c>
      <c r="G175" s="242"/>
      <c r="H175" s="245">
        <v>8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1" t="s">
        <v>168</v>
      </c>
      <c r="AU175" s="251" t="s">
        <v>82</v>
      </c>
      <c r="AV175" s="15" t="s">
        <v>174</v>
      </c>
      <c r="AW175" s="15" t="s">
        <v>33</v>
      </c>
      <c r="AX175" s="15" t="s">
        <v>80</v>
      </c>
      <c r="AY175" s="251" t="s">
        <v>159</v>
      </c>
    </row>
    <row r="176" s="2" customFormat="1" ht="24.15" customHeight="1">
      <c r="A176" s="40"/>
      <c r="B176" s="41"/>
      <c r="C176" s="206" t="s">
        <v>238</v>
      </c>
      <c r="D176" s="206" t="s">
        <v>161</v>
      </c>
      <c r="E176" s="207" t="s">
        <v>239</v>
      </c>
      <c r="F176" s="208" t="s">
        <v>240</v>
      </c>
      <c r="G176" s="209" t="s">
        <v>164</v>
      </c>
      <c r="H176" s="210">
        <v>0.158</v>
      </c>
      <c r="I176" s="211"/>
      <c r="J176" s="212">
        <f>ROUND(I176*H176,2)</f>
        <v>0</v>
      </c>
      <c r="K176" s="208" t="s">
        <v>165</v>
      </c>
      <c r="L176" s="46"/>
      <c r="M176" s="213" t="s">
        <v>19</v>
      </c>
      <c r="N176" s="214" t="s">
        <v>43</v>
      </c>
      <c r="O176" s="86"/>
      <c r="P176" s="215">
        <f>O176*H176</f>
        <v>0</v>
      </c>
      <c r="Q176" s="215">
        <v>1.3271500000000001</v>
      </c>
      <c r="R176" s="215">
        <f>Q176*H176</f>
        <v>0.20968970000000001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166</v>
      </c>
      <c r="AT176" s="217" t="s">
        <v>161</v>
      </c>
      <c r="AU176" s="217" t="s">
        <v>82</v>
      </c>
      <c r="AY176" s="19" t="s">
        <v>159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166</v>
      </c>
      <c r="BM176" s="217" t="s">
        <v>241</v>
      </c>
    </row>
    <row r="177" s="13" customFormat="1">
      <c r="A177" s="13"/>
      <c r="B177" s="219"/>
      <c r="C177" s="220"/>
      <c r="D177" s="221" t="s">
        <v>168</v>
      </c>
      <c r="E177" s="222" t="s">
        <v>19</v>
      </c>
      <c r="F177" s="223" t="s">
        <v>242</v>
      </c>
      <c r="G177" s="220"/>
      <c r="H177" s="222" t="s">
        <v>19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168</v>
      </c>
      <c r="AU177" s="229" t="s">
        <v>82</v>
      </c>
      <c r="AV177" s="13" t="s">
        <v>80</v>
      </c>
      <c r="AW177" s="13" t="s">
        <v>33</v>
      </c>
      <c r="AX177" s="13" t="s">
        <v>72</v>
      </c>
      <c r="AY177" s="229" t="s">
        <v>159</v>
      </c>
    </row>
    <row r="178" s="14" customFormat="1">
      <c r="A178" s="14"/>
      <c r="B178" s="230"/>
      <c r="C178" s="231"/>
      <c r="D178" s="221" t="s">
        <v>168</v>
      </c>
      <c r="E178" s="232" t="s">
        <v>19</v>
      </c>
      <c r="F178" s="233" t="s">
        <v>243</v>
      </c>
      <c r="G178" s="231"/>
      <c r="H178" s="234">
        <v>0.158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168</v>
      </c>
      <c r="AU178" s="240" t="s">
        <v>82</v>
      </c>
      <c r="AV178" s="14" t="s">
        <v>82</v>
      </c>
      <c r="AW178" s="14" t="s">
        <v>33</v>
      </c>
      <c r="AX178" s="14" t="s">
        <v>72</v>
      </c>
      <c r="AY178" s="240" t="s">
        <v>159</v>
      </c>
    </row>
    <row r="179" s="15" customFormat="1">
      <c r="A179" s="15"/>
      <c r="B179" s="241"/>
      <c r="C179" s="242"/>
      <c r="D179" s="221" t="s">
        <v>168</v>
      </c>
      <c r="E179" s="243" t="s">
        <v>19</v>
      </c>
      <c r="F179" s="244" t="s">
        <v>173</v>
      </c>
      <c r="G179" s="242"/>
      <c r="H179" s="245">
        <v>0.158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1" t="s">
        <v>168</v>
      </c>
      <c r="AU179" s="251" t="s">
        <v>82</v>
      </c>
      <c r="AV179" s="15" t="s">
        <v>174</v>
      </c>
      <c r="AW179" s="15" t="s">
        <v>33</v>
      </c>
      <c r="AX179" s="15" t="s">
        <v>80</v>
      </c>
      <c r="AY179" s="251" t="s">
        <v>159</v>
      </c>
    </row>
    <row r="180" s="2" customFormat="1" ht="24.15" customHeight="1">
      <c r="A180" s="40"/>
      <c r="B180" s="41"/>
      <c r="C180" s="206" t="s">
        <v>244</v>
      </c>
      <c r="D180" s="206" t="s">
        <v>161</v>
      </c>
      <c r="E180" s="207" t="s">
        <v>245</v>
      </c>
      <c r="F180" s="208" t="s">
        <v>246</v>
      </c>
      <c r="G180" s="209" t="s">
        <v>235</v>
      </c>
      <c r="H180" s="210">
        <v>1</v>
      </c>
      <c r="I180" s="211"/>
      <c r="J180" s="212">
        <f>ROUND(I180*H180,2)</f>
        <v>0</v>
      </c>
      <c r="K180" s="208" t="s">
        <v>165</v>
      </c>
      <c r="L180" s="46"/>
      <c r="M180" s="213" t="s">
        <v>19</v>
      </c>
      <c r="N180" s="214" t="s">
        <v>43</v>
      </c>
      <c r="O180" s="86"/>
      <c r="P180" s="215">
        <f>O180*H180</f>
        <v>0</v>
      </c>
      <c r="Q180" s="215">
        <v>0.022280000000000001</v>
      </c>
      <c r="R180" s="215">
        <f>Q180*H180</f>
        <v>0.022280000000000001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166</v>
      </c>
      <c r="AT180" s="217" t="s">
        <v>161</v>
      </c>
      <c r="AU180" s="217" t="s">
        <v>82</v>
      </c>
      <c r="AY180" s="19" t="s">
        <v>159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80</v>
      </c>
      <c r="BK180" s="218">
        <f>ROUND(I180*H180,2)</f>
        <v>0</v>
      </c>
      <c r="BL180" s="19" t="s">
        <v>166</v>
      </c>
      <c r="BM180" s="217" t="s">
        <v>247</v>
      </c>
    </row>
    <row r="181" s="2" customFormat="1" ht="16.5" customHeight="1">
      <c r="A181" s="40"/>
      <c r="B181" s="41"/>
      <c r="C181" s="206" t="s">
        <v>248</v>
      </c>
      <c r="D181" s="206" t="s">
        <v>161</v>
      </c>
      <c r="E181" s="207" t="s">
        <v>249</v>
      </c>
      <c r="F181" s="208" t="s">
        <v>250</v>
      </c>
      <c r="G181" s="209" t="s">
        <v>207</v>
      </c>
      <c r="H181" s="210">
        <v>0.17399999999999999</v>
      </c>
      <c r="I181" s="211"/>
      <c r="J181" s="212">
        <f>ROUND(I181*H181,2)</f>
        <v>0</v>
      </c>
      <c r="K181" s="208" t="s">
        <v>165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1.0900000000000001</v>
      </c>
      <c r="R181" s="215">
        <f>Q181*H181</f>
        <v>0.18966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166</v>
      </c>
      <c r="AT181" s="217" t="s">
        <v>161</v>
      </c>
      <c r="AU181" s="217" t="s">
        <v>82</v>
      </c>
      <c r="AY181" s="19" t="s">
        <v>159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166</v>
      </c>
      <c r="BM181" s="217" t="s">
        <v>251</v>
      </c>
    </row>
    <row r="182" s="14" customFormat="1">
      <c r="A182" s="14"/>
      <c r="B182" s="230"/>
      <c r="C182" s="231"/>
      <c r="D182" s="221" t="s">
        <v>168</v>
      </c>
      <c r="E182" s="232" t="s">
        <v>19</v>
      </c>
      <c r="F182" s="233" t="s">
        <v>252</v>
      </c>
      <c r="G182" s="231"/>
      <c r="H182" s="234">
        <v>0.017000000000000001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168</v>
      </c>
      <c r="AU182" s="240" t="s">
        <v>82</v>
      </c>
      <c r="AV182" s="14" t="s">
        <v>82</v>
      </c>
      <c r="AW182" s="14" t="s">
        <v>33</v>
      </c>
      <c r="AX182" s="14" t="s">
        <v>72</v>
      </c>
      <c r="AY182" s="240" t="s">
        <v>159</v>
      </c>
    </row>
    <row r="183" s="14" customFormat="1">
      <c r="A183" s="14"/>
      <c r="B183" s="230"/>
      <c r="C183" s="231"/>
      <c r="D183" s="221" t="s">
        <v>168</v>
      </c>
      <c r="E183" s="232" t="s">
        <v>19</v>
      </c>
      <c r="F183" s="233" t="s">
        <v>253</v>
      </c>
      <c r="G183" s="231"/>
      <c r="H183" s="234">
        <v>0.047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0" t="s">
        <v>168</v>
      </c>
      <c r="AU183" s="240" t="s">
        <v>82</v>
      </c>
      <c r="AV183" s="14" t="s">
        <v>82</v>
      </c>
      <c r="AW183" s="14" t="s">
        <v>33</v>
      </c>
      <c r="AX183" s="14" t="s">
        <v>72</v>
      </c>
      <c r="AY183" s="240" t="s">
        <v>159</v>
      </c>
    </row>
    <row r="184" s="14" customFormat="1">
      <c r="A184" s="14"/>
      <c r="B184" s="230"/>
      <c r="C184" s="231"/>
      <c r="D184" s="221" t="s">
        <v>168</v>
      </c>
      <c r="E184" s="232" t="s">
        <v>19</v>
      </c>
      <c r="F184" s="233" t="s">
        <v>254</v>
      </c>
      <c r="G184" s="231"/>
      <c r="H184" s="234">
        <v>0.11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168</v>
      </c>
      <c r="AU184" s="240" t="s">
        <v>82</v>
      </c>
      <c r="AV184" s="14" t="s">
        <v>82</v>
      </c>
      <c r="AW184" s="14" t="s">
        <v>33</v>
      </c>
      <c r="AX184" s="14" t="s">
        <v>72</v>
      </c>
      <c r="AY184" s="240" t="s">
        <v>159</v>
      </c>
    </row>
    <row r="185" s="15" customFormat="1">
      <c r="A185" s="15"/>
      <c r="B185" s="241"/>
      <c r="C185" s="242"/>
      <c r="D185" s="221" t="s">
        <v>168</v>
      </c>
      <c r="E185" s="243" t="s">
        <v>19</v>
      </c>
      <c r="F185" s="244" t="s">
        <v>173</v>
      </c>
      <c r="G185" s="242"/>
      <c r="H185" s="245">
        <v>0.17399999999999999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1" t="s">
        <v>168</v>
      </c>
      <c r="AU185" s="251" t="s">
        <v>82</v>
      </c>
      <c r="AV185" s="15" t="s">
        <v>174</v>
      </c>
      <c r="AW185" s="15" t="s">
        <v>33</v>
      </c>
      <c r="AX185" s="15" t="s">
        <v>80</v>
      </c>
      <c r="AY185" s="251" t="s">
        <v>159</v>
      </c>
    </row>
    <row r="186" s="2" customFormat="1" ht="16.5" customHeight="1">
      <c r="A186" s="40"/>
      <c r="B186" s="41"/>
      <c r="C186" s="206" t="s">
        <v>8</v>
      </c>
      <c r="D186" s="206" t="s">
        <v>161</v>
      </c>
      <c r="E186" s="207" t="s">
        <v>255</v>
      </c>
      <c r="F186" s="208" t="s">
        <v>256</v>
      </c>
      <c r="G186" s="209" t="s">
        <v>164</v>
      </c>
      <c r="H186" s="210">
        <v>0.51200000000000001</v>
      </c>
      <c r="I186" s="211"/>
      <c r="J186" s="212">
        <f>ROUND(I186*H186,2)</f>
        <v>0</v>
      </c>
      <c r="K186" s="208" t="s">
        <v>165</v>
      </c>
      <c r="L186" s="46"/>
      <c r="M186" s="213" t="s">
        <v>19</v>
      </c>
      <c r="N186" s="214" t="s">
        <v>43</v>
      </c>
      <c r="O186" s="86"/>
      <c r="P186" s="215">
        <f>O186*H186</f>
        <v>0</v>
      </c>
      <c r="Q186" s="215">
        <v>1.94302</v>
      </c>
      <c r="R186" s="215">
        <f>Q186*H186</f>
        <v>0.99482623999999997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166</v>
      </c>
      <c r="AT186" s="217" t="s">
        <v>161</v>
      </c>
      <c r="AU186" s="217" t="s">
        <v>82</v>
      </c>
      <c r="AY186" s="19" t="s">
        <v>159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80</v>
      </c>
      <c r="BK186" s="218">
        <f>ROUND(I186*H186,2)</f>
        <v>0</v>
      </c>
      <c r="BL186" s="19" t="s">
        <v>166</v>
      </c>
      <c r="BM186" s="217" t="s">
        <v>257</v>
      </c>
    </row>
    <row r="187" s="14" customFormat="1">
      <c r="A187" s="14"/>
      <c r="B187" s="230"/>
      <c r="C187" s="231"/>
      <c r="D187" s="221" t="s">
        <v>168</v>
      </c>
      <c r="E187" s="232" t="s">
        <v>19</v>
      </c>
      <c r="F187" s="233" t="s">
        <v>258</v>
      </c>
      <c r="G187" s="231"/>
      <c r="H187" s="234">
        <v>0.188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168</v>
      </c>
      <c r="AU187" s="240" t="s">
        <v>82</v>
      </c>
      <c r="AV187" s="14" t="s">
        <v>82</v>
      </c>
      <c r="AW187" s="14" t="s">
        <v>33</v>
      </c>
      <c r="AX187" s="14" t="s">
        <v>72</v>
      </c>
      <c r="AY187" s="240" t="s">
        <v>159</v>
      </c>
    </row>
    <row r="188" s="14" customFormat="1">
      <c r="A188" s="14"/>
      <c r="B188" s="230"/>
      <c r="C188" s="231"/>
      <c r="D188" s="221" t="s">
        <v>168</v>
      </c>
      <c r="E188" s="232" t="s">
        <v>19</v>
      </c>
      <c r="F188" s="233" t="s">
        <v>259</v>
      </c>
      <c r="G188" s="231"/>
      <c r="H188" s="234">
        <v>0.32400000000000001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168</v>
      </c>
      <c r="AU188" s="240" t="s">
        <v>82</v>
      </c>
      <c r="AV188" s="14" t="s">
        <v>82</v>
      </c>
      <c r="AW188" s="14" t="s">
        <v>33</v>
      </c>
      <c r="AX188" s="14" t="s">
        <v>72</v>
      </c>
      <c r="AY188" s="240" t="s">
        <v>159</v>
      </c>
    </row>
    <row r="189" s="15" customFormat="1">
      <c r="A189" s="15"/>
      <c r="B189" s="241"/>
      <c r="C189" s="242"/>
      <c r="D189" s="221" t="s">
        <v>168</v>
      </c>
      <c r="E189" s="243" t="s">
        <v>19</v>
      </c>
      <c r="F189" s="244" t="s">
        <v>173</v>
      </c>
      <c r="G189" s="242"/>
      <c r="H189" s="245">
        <v>0.51200000000000001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1" t="s">
        <v>168</v>
      </c>
      <c r="AU189" s="251" t="s">
        <v>82</v>
      </c>
      <c r="AV189" s="15" t="s">
        <v>174</v>
      </c>
      <c r="AW189" s="15" t="s">
        <v>33</v>
      </c>
      <c r="AX189" s="15" t="s">
        <v>80</v>
      </c>
      <c r="AY189" s="251" t="s">
        <v>159</v>
      </c>
    </row>
    <row r="190" s="2" customFormat="1" ht="24.15" customHeight="1">
      <c r="A190" s="40"/>
      <c r="B190" s="41"/>
      <c r="C190" s="206" t="s">
        <v>260</v>
      </c>
      <c r="D190" s="206" t="s">
        <v>161</v>
      </c>
      <c r="E190" s="207" t="s">
        <v>261</v>
      </c>
      <c r="F190" s="208" t="s">
        <v>262</v>
      </c>
      <c r="G190" s="209" t="s">
        <v>263</v>
      </c>
      <c r="H190" s="210">
        <v>18.195</v>
      </c>
      <c r="I190" s="211"/>
      <c r="J190" s="212">
        <f>ROUND(I190*H190,2)</f>
        <v>0</v>
      </c>
      <c r="K190" s="208" t="s">
        <v>165</v>
      </c>
      <c r="L190" s="46"/>
      <c r="M190" s="213" t="s">
        <v>19</v>
      </c>
      <c r="N190" s="214" t="s">
        <v>43</v>
      </c>
      <c r="O190" s="86"/>
      <c r="P190" s="215">
        <f>O190*H190</f>
        <v>0</v>
      </c>
      <c r="Q190" s="215">
        <v>0.058970000000000002</v>
      </c>
      <c r="R190" s="215">
        <f>Q190*H190</f>
        <v>1.07295915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166</v>
      </c>
      <c r="AT190" s="217" t="s">
        <v>161</v>
      </c>
      <c r="AU190" s="217" t="s">
        <v>82</v>
      </c>
      <c r="AY190" s="19" t="s">
        <v>159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80</v>
      </c>
      <c r="BK190" s="218">
        <f>ROUND(I190*H190,2)</f>
        <v>0</v>
      </c>
      <c r="BL190" s="19" t="s">
        <v>166</v>
      </c>
      <c r="BM190" s="217" t="s">
        <v>264</v>
      </c>
    </row>
    <row r="191" s="13" customFormat="1">
      <c r="A191" s="13"/>
      <c r="B191" s="219"/>
      <c r="C191" s="220"/>
      <c r="D191" s="221" t="s">
        <v>168</v>
      </c>
      <c r="E191" s="222" t="s">
        <v>19</v>
      </c>
      <c r="F191" s="223" t="s">
        <v>265</v>
      </c>
      <c r="G191" s="220"/>
      <c r="H191" s="222" t="s">
        <v>19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168</v>
      </c>
      <c r="AU191" s="229" t="s">
        <v>82</v>
      </c>
      <c r="AV191" s="13" t="s">
        <v>80</v>
      </c>
      <c r="AW191" s="13" t="s">
        <v>33</v>
      </c>
      <c r="AX191" s="13" t="s">
        <v>72</v>
      </c>
      <c r="AY191" s="229" t="s">
        <v>159</v>
      </c>
    </row>
    <row r="192" s="14" customFormat="1">
      <c r="A192" s="14"/>
      <c r="B192" s="230"/>
      <c r="C192" s="231"/>
      <c r="D192" s="221" t="s">
        <v>168</v>
      </c>
      <c r="E192" s="232" t="s">
        <v>19</v>
      </c>
      <c r="F192" s="233" t="s">
        <v>266</v>
      </c>
      <c r="G192" s="231"/>
      <c r="H192" s="234">
        <v>18.195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168</v>
      </c>
      <c r="AU192" s="240" t="s">
        <v>82</v>
      </c>
      <c r="AV192" s="14" t="s">
        <v>82</v>
      </c>
      <c r="AW192" s="14" t="s">
        <v>33</v>
      </c>
      <c r="AX192" s="14" t="s">
        <v>72</v>
      </c>
      <c r="AY192" s="240" t="s">
        <v>159</v>
      </c>
    </row>
    <row r="193" s="15" customFormat="1">
      <c r="A193" s="15"/>
      <c r="B193" s="241"/>
      <c r="C193" s="242"/>
      <c r="D193" s="221" t="s">
        <v>168</v>
      </c>
      <c r="E193" s="243" t="s">
        <v>19</v>
      </c>
      <c r="F193" s="244" t="s">
        <v>173</v>
      </c>
      <c r="G193" s="242"/>
      <c r="H193" s="245">
        <v>18.195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1" t="s">
        <v>168</v>
      </c>
      <c r="AU193" s="251" t="s">
        <v>82</v>
      </c>
      <c r="AV193" s="15" t="s">
        <v>174</v>
      </c>
      <c r="AW193" s="15" t="s">
        <v>33</v>
      </c>
      <c r="AX193" s="15" t="s">
        <v>80</v>
      </c>
      <c r="AY193" s="251" t="s">
        <v>159</v>
      </c>
    </row>
    <row r="194" s="2" customFormat="1" ht="16.5" customHeight="1">
      <c r="A194" s="40"/>
      <c r="B194" s="41"/>
      <c r="C194" s="206" t="s">
        <v>267</v>
      </c>
      <c r="D194" s="206" t="s">
        <v>161</v>
      </c>
      <c r="E194" s="207" t="s">
        <v>268</v>
      </c>
      <c r="F194" s="208" t="s">
        <v>269</v>
      </c>
      <c r="G194" s="209" t="s">
        <v>270</v>
      </c>
      <c r="H194" s="210">
        <v>22.199999999999999</v>
      </c>
      <c r="I194" s="211"/>
      <c r="J194" s="212">
        <f>ROUND(I194*H194,2)</f>
        <v>0</v>
      </c>
      <c r="K194" s="208" t="s">
        <v>165</v>
      </c>
      <c r="L194" s="46"/>
      <c r="M194" s="213" t="s">
        <v>19</v>
      </c>
      <c r="N194" s="214" t="s">
        <v>43</v>
      </c>
      <c r="O194" s="86"/>
      <c r="P194" s="215">
        <f>O194*H194</f>
        <v>0</v>
      </c>
      <c r="Q194" s="215">
        <v>0.00012999999999999999</v>
      </c>
      <c r="R194" s="215">
        <f>Q194*H194</f>
        <v>0.0028859999999999997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166</v>
      </c>
      <c r="AT194" s="217" t="s">
        <v>161</v>
      </c>
      <c r="AU194" s="217" t="s">
        <v>82</v>
      </c>
      <c r="AY194" s="19" t="s">
        <v>159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80</v>
      </c>
      <c r="BK194" s="218">
        <f>ROUND(I194*H194,2)</f>
        <v>0</v>
      </c>
      <c r="BL194" s="19" t="s">
        <v>166</v>
      </c>
      <c r="BM194" s="217" t="s">
        <v>271</v>
      </c>
    </row>
    <row r="195" s="14" customFormat="1">
      <c r="A195" s="14"/>
      <c r="B195" s="230"/>
      <c r="C195" s="231"/>
      <c r="D195" s="221" t="s">
        <v>168</v>
      </c>
      <c r="E195" s="232" t="s">
        <v>19</v>
      </c>
      <c r="F195" s="233" t="s">
        <v>272</v>
      </c>
      <c r="G195" s="231"/>
      <c r="H195" s="234">
        <v>22.199999999999999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168</v>
      </c>
      <c r="AU195" s="240" t="s">
        <v>82</v>
      </c>
      <c r="AV195" s="14" t="s">
        <v>82</v>
      </c>
      <c r="AW195" s="14" t="s">
        <v>33</v>
      </c>
      <c r="AX195" s="14" t="s">
        <v>72</v>
      </c>
      <c r="AY195" s="240" t="s">
        <v>159</v>
      </c>
    </row>
    <row r="196" s="15" customFormat="1">
      <c r="A196" s="15"/>
      <c r="B196" s="241"/>
      <c r="C196" s="242"/>
      <c r="D196" s="221" t="s">
        <v>168</v>
      </c>
      <c r="E196" s="243" t="s">
        <v>19</v>
      </c>
      <c r="F196" s="244" t="s">
        <v>173</v>
      </c>
      <c r="G196" s="242"/>
      <c r="H196" s="245">
        <v>22.199999999999999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1" t="s">
        <v>168</v>
      </c>
      <c r="AU196" s="251" t="s">
        <v>82</v>
      </c>
      <c r="AV196" s="15" t="s">
        <v>174</v>
      </c>
      <c r="AW196" s="15" t="s">
        <v>33</v>
      </c>
      <c r="AX196" s="15" t="s">
        <v>80</v>
      </c>
      <c r="AY196" s="251" t="s">
        <v>159</v>
      </c>
    </row>
    <row r="197" s="2" customFormat="1" ht="21.75" customHeight="1">
      <c r="A197" s="40"/>
      <c r="B197" s="41"/>
      <c r="C197" s="206" t="s">
        <v>273</v>
      </c>
      <c r="D197" s="206" t="s">
        <v>161</v>
      </c>
      <c r="E197" s="207" t="s">
        <v>274</v>
      </c>
      <c r="F197" s="208" t="s">
        <v>275</v>
      </c>
      <c r="G197" s="209" t="s">
        <v>263</v>
      </c>
      <c r="H197" s="210">
        <v>1.0600000000000001</v>
      </c>
      <c r="I197" s="211"/>
      <c r="J197" s="212">
        <f>ROUND(I197*H197,2)</f>
        <v>0</v>
      </c>
      <c r="K197" s="208" t="s">
        <v>165</v>
      </c>
      <c r="L197" s="46"/>
      <c r="M197" s="213" t="s">
        <v>19</v>
      </c>
      <c r="N197" s="214" t="s">
        <v>43</v>
      </c>
      <c r="O197" s="86"/>
      <c r="P197" s="215">
        <f>O197*H197</f>
        <v>0</v>
      </c>
      <c r="Q197" s="215">
        <v>0.17818000000000001</v>
      </c>
      <c r="R197" s="215">
        <f>Q197*H197</f>
        <v>0.18887080000000001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166</v>
      </c>
      <c r="AT197" s="217" t="s">
        <v>161</v>
      </c>
      <c r="AU197" s="217" t="s">
        <v>82</v>
      </c>
      <c r="AY197" s="19" t="s">
        <v>159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166</v>
      </c>
      <c r="BM197" s="217" t="s">
        <v>276</v>
      </c>
    </row>
    <row r="198" s="14" customFormat="1">
      <c r="A198" s="14"/>
      <c r="B198" s="230"/>
      <c r="C198" s="231"/>
      <c r="D198" s="221" t="s">
        <v>168</v>
      </c>
      <c r="E198" s="232" t="s">
        <v>19</v>
      </c>
      <c r="F198" s="233" t="s">
        <v>277</v>
      </c>
      <c r="G198" s="231"/>
      <c r="H198" s="234">
        <v>1.0600000000000001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168</v>
      </c>
      <c r="AU198" s="240" t="s">
        <v>82</v>
      </c>
      <c r="AV198" s="14" t="s">
        <v>82</v>
      </c>
      <c r="AW198" s="14" t="s">
        <v>33</v>
      </c>
      <c r="AX198" s="14" t="s">
        <v>72</v>
      </c>
      <c r="AY198" s="240" t="s">
        <v>159</v>
      </c>
    </row>
    <row r="199" s="15" customFormat="1">
      <c r="A199" s="15"/>
      <c r="B199" s="241"/>
      <c r="C199" s="242"/>
      <c r="D199" s="221" t="s">
        <v>168</v>
      </c>
      <c r="E199" s="243" t="s">
        <v>19</v>
      </c>
      <c r="F199" s="244" t="s">
        <v>173</v>
      </c>
      <c r="G199" s="242"/>
      <c r="H199" s="245">
        <v>1.0600000000000001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1" t="s">
        <v>168</v>
      </c>
      <c r="AU199" s="251" t="s">
        <v>82</v>
      </c>
      <c r="AV199" s="15" t="s">
        <v>174</v>
      </c>
      <c r="AW199" s="15" t="s">
        <v>33</v>
      </c>
      <c r="AX199" s="15" t="s">
        <v>80</v>
      </c>
      <c r="AY199" s="251" t="s">
        <v>159</v>
      </c>
    </row>
    <row r="200" s="2" customFormat="1" ht="24.15" customHeight="1">
      <c r="A200" s="40"/>
      <c r="B200" s="41"/>
      <c r="C200" s="206" t="s">
        <v>278</v>
      </c>
      <c r="D200" s="206" t="s">
        <v>161</v>
      </c>
      <c r="E200" s="207" t="s">
        <v>279</v>
      </c>
      <c r="F200" s="208" t="s">
        <v>280</v>
      </c>
      <c r="G200" s="209" t="s">
        <v>263</v>
      </c>
      <c r="H200" s="210">
        <v>0.53000000000000003</v>
      </c>
      <c r="I200" s="211"/>
      <c r="J200" s="212">
        <f>ROUND(I200*H200,2)</f>
        <v>0</v>
      </c>
      <c r="K200" s="208" t="s">
        <v>165</v>
      </c>
      <c r="L200" s="46"/>
      <c r="M200" s="213" t="s">
        <v>19</v>
      </c>
      <c r="N200" s="214" t="s">
        <v>43</v>
      </c>
      <c r="O200" s="86"/>
      <c r="P200" s="215">
        <f>O200*H200</f>
        <v>0</v>
      </c>
      <c r="Q200" s="215">
        <v>0.0045599999999999998</v>
      </c>
      <c r="R200" s="215">
        <f>Q200*H200</f>
        <v>0.0024168000000000002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166</v>
      </c>
      <c r="AT200" s="217" t="s">
        <v>161</v>
      </c>
      <c r="AU200" s="217" t="s">
        <v>82</v>
      </c>
      <c r="AY200" s="19" t="s">
        <v>159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80</v>
      </c>
      <c r="BK200" s="218">
        <f>ROUND(I200*H200,2)</f>
        <v>0</v>
      </c>
      <c r="BL200" s="19" t="s">
        <v>166</v>
      </c>
      <c r="BM200" s="217" t="s">
        <v>281</v>
      </c>
    </row>
    <row r="201" s="13" customFormat="1">
      <c r="A201" s="13"/>
      <c r="B201" s="219"/>
      <c r="C201" s="220"/>
      <c r="D201" s="221" t="s">
        <v>168</v>
      </c>
      <c r="E201" s="222" t="s">
        <v>19</v>
      </c>
      <c r="F201" s="223" t="s">
        <v>282</v>
      </c>
      <c r="G201" s="220"/>
      <c r="H201" s="222" t="s">
        <v>19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9" t="s">
        <v>168</v>
      </c>
      <c r="AU201" s="229" t="s">
        <v>82</v>
      </c>
      <c r="AV201" s="13" t="s">
        <v>80</v>
      </c>
      <c r="AW201" s="13" t="s">
        <v>33</v>
      </c>
      <c r="AX201" s="13" t="s">
        <v>72</v>
      </c>
      <c r="AY201" s="229" t="s">
        <v>159</v>
      </c>
    </row>
    <row r="202" s="14" customFormat="1">
      <c r="A202" s="14"/>
      <c r="B202" s="230"/>
      <c r="C202" s="231"/>
      <c r="D202" s="221" t="s">
        <v>168</v>
      </c>
      <c r="E202" s="232" t="s">
        <v>19</v>
      </c>
      <c r="F202" s="233" t="s">
        <v>283</v>
      </c>
      <c r="G202" s="231"/>
      <c r="H202" s="234">
        <v>0.53000000000000003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0" t="s">
        <v>168</v>
      </c>
      <c r="AU202" s="240" t="s">
        <v>82</v>
      </c>
      <c r="AV202" s="14" t="s">
        <v>82</v>
      </c>
      <c r="AW202" s="14" t="s">
        <v>33</v>
      </c>
      <c r="AX202" s="14" t="s">
        <v>72</v>
      </c>
      <c r="AY202" s="240" t="s">
        <v>159</v>
      </c>
    </row>
    <row r="203" s="15" customFormat="1">
      <c r="A203" s="15"/>
      <c r="B203" s="241"/>
      <c r="C203" s="242"/>
      <c r="D203" s="221" t="s">
        <v>168</v>
      </c>
      <c r="E203" s="243" t="s">
        <v>19</v>
      </c>
      <c r="F203" s="244" t="s">
        <v>173</v>
      </c>
      <c r="G203" s="242"/>
      <c r="H203" s="245">
        <v>0.53000000000000003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1" t="s">
        <v>168</v>
      </c>
      <c r="AU203" s="251" t="s">
        <v>82</v>
      </c>
      <c r="AV203" s="15" t="s">
        <v>174</v>
      </c>
      <c r="AW203" s="15" t="s">
        <v>33</v>
      </c>
      <c r="AX203" s="15" t="s">
        <v>80</v>
      </c>
      <c r="AY203" s="251" t="s">
        <v>159</v>
      </c>
    </row>
    <row r="204" s="2" customFormat="1" ht="37.8" customHeight="1">
      <c r="A204" s="40"/>
      <c r="B204" s="41"/>
      <c r="C204" s="206" t="s">
        <v>284</v>
      </c>
      <c r="D204" s="206" t="s">
        <v>161</v>
      </c>
      <c r="E204" s="207" t="s">
        <v>285</v>
      </c>
      <c r="F204" s="208" t="s">
        <v>286</v>
      </c>
      <c r="G204" s="209" t="s">
        <v>263</v>
      </c>
      <c r="H204" s="210">
        <v>16.545000000000002</v>
      </c>
      <c r="I204" s="211"/>
      <c r="J204" s="212">
        <f>ROUND(I204*H204,2)</f>
        <v>0</v>
      </c>
      <c r="K204" s="208" t="s">
        <v>165</v>
      </c>
      <c r="L204" s="46"/>
      <c r="M204" s="213" t="s">
        <v>19</v>
      </c>
      <c r="N204" s="214" t="s">
        <v>43</v>
      </c>
      <c r="O204" s="86"/>
      <c r="P204" s="215">
        <f>O204*H204</f>
        <v>0</v>
      </c>
      <c r="Q204" s="215">
        <v>0.16039999999999999</v>
      </c>
      <c r="R204" s="215">
        <f>Q204*H204</f>
        <v>2.6538180000000002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166</v>
      </c>
      <c r="AT204" s="217" t="s">
        <v>161</v>
      </c>
      <c r="AU204" s="217" t="s">
        <v>82</v>
      </c>
      <c r="AY204" s="19" t="s">
        <v>159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80</v>
      </c>
      <c r="BK204" s="218">
        <f>ROUND(I204*H204,2)</f>
        <v>0</v>
      </c>
      <c r="BL204" s="19" t="s">
        <v>166</v>
      </c>
      <c r="BM204" s="217" t="s">
        <v>287</v>
      </c>
    </row>
    <row r="205" s="14" customFormat="1">
      <c r="A205" s="14"/>
      <c r="B205" s="230"/>
      <c r="C205" s="231"/>
      <c r="D205" s="221" t="s">
        <v>168</v>
      </c>
      <c r="E205" s="232" t="s">
        <v>19</v>
      </c>
      <c r="F205" s="233" t="s">
        <v>288</v>
      </c>
      <c r="G205" s="231"/>
      <c r="H205" s="234">
        <v>11.550000000000001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0" t="s">
        <v>168</v>
      </c>
      <c r="AU205" s="240" t="s">
        <v>82</v>
      </c>
      <c r="AV205" s="14" t="s">
        <v>82</v>
      </c>
      <c r="AW205" s="14" t="s">
        <v>33</v>
      </c>
      <c r="AX205" s="14" t="s">
        <v>72</v>
      </c>
      <c r="AY205" s="240" t="s">
        <v>159</v>
      </c>
    </row>
    <row r="206" s="14" customFormat="1">
      <c r="A206" s="14"/>
      <c r="B206" s="230"/>
      <c r="C206" s="231"/>
      <c r="D206" s="221" t="s">
        <v>168</v>
      </c>
      <c r="E206" s="232" t="s">
        <v>19</v>
      </c>
      <c r="F206" s="233" t="s">
        <v>289</v>
      </c>
      <c r="G206" s="231"/>
      <c r="H206" s="234">
        <v>4.9950000000000001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0" t="s">
        <v>168</v>
      </c>
      <c r="AU206" s="240" t="s">
        <v>82</v>
      </c>
      <c r="AV206" s="14" t="s">
        <v>82</v>
      </c>
      <c r="AW206" s="14" t="s">
        <v>33</v>
      </c>
      <c r="AX206" s="14" t="s">
        <v>72</v>
      </c>
      <c r="AY206" s="240" t="s">
        <v>159</v>
      </c>
    </row>
    <row r="207" s="15" customFormat="1">
      <c r="A207" s="15"/>
      <c r="B207" s="241"/>
      <c r="C207" s="242"/>
      <c r="D207" s="221" t="s">
        <v>168</v>
      </c>
      <c r="E207" s="243" t="s">
        <v>19</v>
      </c>
      <c r="F207" s="244" t="s">
        <v>173</v>
      </c>
      <c r="G207" s="242"/>
      <c r="H207" s="245">
        <v>16.545000000000002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1" t="s">
        <v>168</v>
      </c>
      <c r="AU207" s="251" t="s">
        <v>82</v>
      </c>
      <c r="AV207" s="15" t="s">
        <v>174</v>
      </c>
      <c r="AW207" s="15" t="s">
        <v>33</v>
      </c>
      <c r="AX207" s="15" t="s">
        <v>80</v>
      </c>
      <c r="AY207" s="251" t="s">
        <v>159</v>
      </c>
    </row>
    <row r="208" s="2" customFormat="1" ht="16.5" customHeight="1">
      <c r="A208" s="40"/>
      <c r="B208" s="41"/>
      <c r="C208" s="206" t="s">
        <v>7</v>
      </c>
      <c r="D208" s="206" t="s">
        <v>161</v>
      </c>
      <c r="E208" s="207" t="s">
        <v>290</v>
      </c>
      <c r="F208" s="208" t="s">
        <v>291</v>
      </c>
      <c r="G208" s="209" t="s">
        <v>164</v>
      </c>
      <c r="H208" s="210">
        <v>0.5</v>
      </c>
      <c r="I208" s="211"/>
      <c r="J208" s="212">
        <f>ROUND(I208*H208,2)</f>
        <v>0</v>
      </c>
      <c r="K208" s="208" t="s">
        <v>165</v>
      </c>
      <c r="L208" s="46"/>
      <c r="M208" s="213" t="s">
        <v>19</v>
      </c>
      <c r="N208" s="214" t="s">
        <v>43</v>
      </c>
      <c r="O208" s="86"/>
      <c r="P208" s="215">
        <f>O208*H208</f>
        <v>0</v>
      </c>
      <c r="Q208" s="215">
        <v>2.5960999999999999</v>
      </c>
      <c r="R208" s="215">
        <f>Q208*H208</f>
        <v>1.2980499999999999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166</v>
      </c>
      <c r="AT208" s="217" t="s">
        <v>161</v>
      </c>
      <c r="AU208" s="217" t="s">
        <v>82</v>
      </c>
      <c r="AY208" s="19" t="s">
        <v>159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80</v>
      </c>
      <c r="BK208" s="218">
        <f>ROUND(I208*H208,2)</f>
        <v>0</v>
      </c>
      <c r="BL208" s="19" t="s">
        <v>166</v>
      </c>
      <c r="BM208" s="217" t="s">
        <v>292</v>
      </c>
    </row>
    <row r="209" s="13" customFormat="1">
      <c r="A209" s="13"/>
      <c r="B209" s="219"/>
      <c r="C209" s="220"/>
      <c r="D209" s="221" t="s">
        <v>168</v>
      </c>
      <c r="E209" s="222" t="s">
        <v>19</v>
      </c>
      <c r="F209" s="223" t="s">
        <v>293</v>
      </c>
      <c r="G209" s="220"/>
      <c r="H209" s="222" t="s">
        <v>19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9" t="s">
        <v>168</v>
      </c>
      <c r="AU209" s="229" t="s">
        <v>82</v>
      </c>
      <c r="AV209" s="13" t="s">
        <v>80</v>
      </c>
      <c r="AW209" s="13" t="s">
        <v>33</v>
      </c>
      <c r="AX209" s="13" t="s">
        <v>72</v>
      </c>
      <c r="AY209" s="229" t="s">
        <v>159</v>
      </c>
    </row>
    <row r="210" s="14" customFormat="1">
      <c r="A210" s="14"/>
      <c r="B210" s="230"/>
      <c r="C210" s="231"/>
      <c r="D210" s="221" t="s">
        <v>168</v>
      </c>
      <c r="E210" s="232" t="s">
        <v>19</v>
      </c>
      <c r="F210" s="233" t="s">
        <v>294</v>
      </c>
      <c r="G210" s="231"/>
      <c r="H210" s="234">
        <v>0.5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0" t="s">
        <v>168</v>
      </c>
      <c r="AU210" s="240" t="s">
        <v>82</v>
      </c>
      <c r="AV210" s="14" t="s">
        <v>82</v>
      </c>
      <c r="AW210" s="14" t="s">
        <v>33</v>
      </c>
      <c r="AX210" s="14" t="s">
        <v>72</v>
      </c>
      <c r="AY210" s="240" t="s">
        <v>159</v>
      </c>
    </row>
    <row r="211" s="15" customFormat="1">
      <c r="A211" s="15"/>
      <c r="B211" s="241"/>
      <c r="C211" s="242"/>
      <c r="D211" s="221" t="s">
        <v>168</v>
      </c>
      <c r="E211" s="243" t="s">
        <v>19</v>
      </c>
      <c r="F211" s="244" t="s">
        <v>173</v>
      </c>
      <c r="G211" s="242"/>
      <c r="H211" s="245">
        <v>0.5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1" t="s">
        <v>168</v>
      </c>
      <c r="AU211" s="251" t="s">
        <v>82</v>
      </c>
      <c r="AV211" s="15" t="s">
        <v>174</v>
      </c>
      <c r="AW211" s="15" t="s">
        <v>33</v>
      </c>
      <c r="AX211" s="15" t="s">
        <v>80</v>
      </c>
      <c r="AY211" s="251" t="s">
        <v>159</v>
      </c>
    </row>
    <row r="212" s="12" customFormat="1" ht="22.8" customHeight="1">
      <c r="A212" s="12"/>
      <c r="B212" s="190"/>
      <c r="C212" s="191"/>
      <c r="D212" s="192" t="s">
        <v>71</v>
      </c>
      <c r="E212" s="204" t="s">
        <v>166</v>
      </c>
      <c r="F212" s="204" t="s">
        <v>295</v>
      </c>
      <c r="G212" s="191"/>
      <c r="H212" s="191"/>
      <c r="I212" s="194"/>
      <c r="J212" s="205">
        <f>BK212</f>
        <v>0</v>
      </c>
      <c r="K212" s="191"/>
      <c r="L212" s="196"/>
      <c r="M212" s="197"/>
      <c r="N212" s="198"/>
      <c r="O212" s="198"/>
      <c r="P212" s="199">
        <f>SUM(P213:P221)</f>
        <v>0</v>
      </c>
      <c r="Q212" s="198"/>
      <c r="R212" s="199">
        <f>SUM(R213:R221)</f>
        <v>0.72896000000000005</v>
      </c>
      <c r="S212" s="198"/>
      <c r="T212" s="200">
        <f>SUM(T213:T221)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1" t="s">
        <v>80</v>
      </c>
      <c r="AT212" s="202" t="s">
        <v>71</v>
      </c>
      <c r="AU212" s="202" t="s">
        <v>80</v>
      </c>
      <c r="AY212" s="201" t="s">
        <v>159</v>
      </c>
      <c r="BK212" s="203">
        <f>SUM(BK213:BK221)</f>
        <v>0</v>
      </c>
    </row>
    <row r="213" s="2" customFormat="1" ht="24.15" customHeight="1">
      <c r="A213" s="40"/>
      <c r="B213" s="41"/>
      <c r="C213" s="206" t="s">
        <v>296</v>
      </c>
      <c r="D213" s="206" t="s">
        <v>161</v>
      </c>
      <c r="E213" s="207" t="s">
        <v>297</v>
      </c>
      <c r="F213" s="208" t="s">
        <v>298</v>
      </c>
      <c r="G213" s="209" t="s">
        <v>235</v>
      </c>
      <c r="H213" s="210">
        <v>32</v>
      </c>
      <c r="I213" s="211"/>
      <c r="J213" s="212">
        <f>ROUND(I213*H213,2)</f>
        <v>0</v>
      </c>
      <c r="K213" s="208" t="s">
        <v>165</v>
      </c>
      <c r="L213" s="46"/>
      <c r="M213" s="213" t="s">
        <v>19</v>
      </c>
      <c r="N213" s="214" t="s">
        <v>43</v>
      </c>
      <c r="O213" s="86"/>
      <c r="P213" s="215">
        <f>O213*H213</f>
        <v>0</v>
      </c>
      <c r="Q213" s="215">
        <v>0.022780000000000002</v>
      </c>
      <c r="R213" s="215">
        <f>Q213*H213</f>
        <v>0.72896000000000005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166</v>
      </c>
      <c r="AT213" s="217" t="s">
        <v>161</v>
      </c>
      <c r="AU213" s="217" t="s">
        <v>82</v>
      </c>
      <c r="AY213" s="19" t="s">
        <v>159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80</v>
      </c>
      <c r="BK213" s="218">
        <f>ROUND(I213*H213,2)</f>
        <v>0</v>
      </c>
      <c r="BL213" s="19" t="s">
        <v>166</v>
      </c>
      <c r="BM213" s="217" t="s">
        <v>299</v>
      </c>
    </row>
    <row r="214" s="13" customFormat="1">
      <c r="A214" s="13"/>
      <c r="B214" s="219"/>
      <c r="C214" s="220"/>
      <c r="D214" s="221" t="s">
        <v>168</v>
      </c>
      <c r="E214" s="222" t="s">
        <v>19</v>
      </c>
      <c r="F214" s="223" t="s">
        <v>300</v>
      </c>
      <c r="G214" s="220"/>
      <c r="H214" s="222" t="s">
        <v>19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9" t="s">
        <v>168</v>
      </c>
      <c r="AU214" s="229" t="s">
        <v>82</v>
      </c>
      <c r="AV214" s="13" t="s">
        <v>80</v>
      </c>
      <c r="AW214" s="13" t="s">
        <v>33</v>
      </c>
      <c r="AX214" s="13" t="s">
        <v>72</v>
      </c>
      <c r="AY214" s="229" t="s">
        <v>159</v>
      </c>
    </row>
    <row r="215" s="14" customFormat="1">
      <c r="A215" s="14"/>
      <c r="B215" s="230"/>
      <c r="C215" s="231"/>
      <c r="D215" s="221" t="s">
        <v>168</v>
      </c>
      <c r="E215" s="232" t="s">
        <v>19</v>
      </c>
      <c r="F215" s="233" t="s">
        <v>301</v>
      </c>
      <c r="G215" s="231"/>
      <c r="H215" s="234">
        <v>32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168</v>
      </c>
      <c r="AU215" s="240" t="s">
        <v>82</v>
      </c>
      <c r="AV215" s="14" t="s">
        <v>82</v>
      </c>
      <c r="AW215" s="14" t="s">
        <v>33</v>
      </c>
      <c r="AX215" s="14" t="s">
        <v>72</v>
      </c>
      <c r="AY215" s="240" t="s">
        <v>159</v>
      </c>
    </row>
    <row r="216" s="15" customFormat="1">
      <c r="A216" s="15"/>
      <c r="B216" s="241"/>
      <c r="C216" s="242"/>
      <c r="D216" s="221" t="s">
        <v>168</v>
      </c>
      <c r="E216" s="243" t="s">
        <v>19</v>
      </c>
      <c r="F216" s="244" t="s">
        <v>173</v>
      </c>
      <c r="G216" s="242"/>
      <c r="H216" s="245">
        <v>32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1" t="s">
        <v>168</v>
      </c>
      <c r="AU216" s="251" t="s">
        <v>82</v>
      </c>
      <c r="AV216" s="15" t="s">
        <v>174</v>
      </c>
      <c r="AW216" s="15" t="s">
        <v>33</v>
      </c>
      <c r="AX216" s="15" t="s">
        <v>80</v>
      </c>
      <c r="AY216" s="251" t="s">
        <v>159</v>
      </c>
    </row>
    <row r="217" s="2" customFormat="1" ht="21.75" customHeight="1">
      <c r="A217" s="40"/>
      <c r="B217" s="41"/>
      <c r="C217" s="206" t="s">
        <v>302</v>
      </c>
      <c r="D217" s="206" t="s">
        <v>161</v>
      </c>
      <c r="E217" s="207" t="s">
        <v>303</v>
      </c>
      <c r="F217" s="208" t="s">
        <v>304</v>
      </c>
      <c r="G217" s="209" t="s">
        <v>164</v>
      </c>
      <c r="H217" s="210">
        <v>8.2629999999999999</v>
      </c>
      <c r="I217" s="211"/>
      <c r="J217" s="212">
        <f>ROUND(I217*H217,2)</f>
        <v>0</v>
      </c>
      <c r="K217" s="208" t="s">
        <v>165</v>
      </c>
      <c r="L217" s="46"/>
      <c r="M217" s="213" t="s">
        <v>19</v>
      </c>
      <c r="N217" s="214" t="s">
        <v>43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260</v>
      </c>
      <c r="AT217" s="217" t="s">
        <v>161</v>
      </c>
      <c r="AU217" s="217" t="s">
        <v>82</v>
      </c>
      <c r="AY217" s="19" t="s">
        <v>159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80</v>
      </c>
      <c r="BK217" s="218">
        <f>ROUND(I217*H217,2)</f>
        <v>0</v>
      </c>
      <c r="BL217" s="19" t="s">
        <v>260</v>
      </c>
      <c r="BM217" s="217" t="s">
        <v>305</v>
      </c>
    </row>
    <row r="218" s="13" customFormat="1">
      <c r="A218" s="13"/>
      <c r="B218" s="219"/>
      <c r="C218" s="220"/>
      <c r="D218" s="221" t="s">
        <v>168</v>
      </c>
      <c r="E218" s="222" t="s">
        <v>19</v>
      </c>
      <c r="F218" s="223" t="s">
        <v>169</v>
      </c>
      <c r="G218" s="220"/>
      <c r="H218" s="222" t="s">
        <v>19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9" t="s">
        <v>168</v>
      </c>
      <c r="AU218" s="229" t="s">
        <v>82</v>
      </c>
      <c r="AV218" s="13" t="s">
        <v>80</v>
      </c>
      <c r="AW218" s="13" t="s">
        <v>33</v>
      </c>
      <c r="AX218" s="13" t="s">
        <v>72</v>
      </c>
      <c r="AY218" s="229" t="s">
        <v>159</v>
      </c>
    </row>
    <row r="219" s="14" customFormat="1">
      <c r="A219" s="14"/>
      <c r="B219" s="230"/>
      <c r="C219" s="231"/>
      <c r="D219" s="221" t="s">
        <v>168</v>
      </c>
      <c r="E219" s="232" t="s">
        <v>19</v>
      </c>
      <c r="F219" s="233" t="s">
        <v>170</v>
      </c>
      <c r="G219" s="231"/>
      <c r="H219" s="234">
        <v>6.2629999999999999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168</v>
      </c>
      <c r="AU219" s="240" t="s">
        <v>82</v>
      </c>
      <c r="AV219" s="14" t="s">
        <v>82</v>
      </c>
      <c r="AW219" s="14" t="s">
        <v>33</v>
      </c>
      <c r="AX219" s="14" t="s">
        <v>72</v>
      </c>
      <c r="AY219" s="240" t="s">
        <v>159</v>
      </c>
    </row>
    <row r="220" s="14" customFormat="1">
      <c r="A220" s="14"/>
      <c r="B220" s="230"/>
      <c r="C220" s="231"/>
      <c r="D220" s="221" t="s">
        <v>168</v>
      </c>
      <c r="E220" s="232" t="s">
        <v>19</v>
      </c>
      <c r="F220" s="233" t="s">
        <v>306</v>
      </c>
      <c r="G220" s="231"/>
      <c r="H220" s="234">
        <v>2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168</v>
      </c>
      <c r="AU220" s="240" t="s">
        <v>82</v>
      </c>
      <c r="AV220" s="14" t="s">
        <v>82</v>
      </c>
      <c r="AW220" s="14" t="s">
        <v>33</v>
      </c>
      <c r="AX220" s="14" t="s">
        <v>72</v>
      </c>
      <c r="AY220" s="240" t="s">
        <v>159</v>
      </c>
    </row>
    <row r="221" s="15" customFormat="1">
      <c r="A221" s="15"/>
      <c r="B221" s="241"/>
      <c r="C221" s="242"/>
      <c r="D221" s="221" t="s">
        <v>168</v>
      </c>
      <c r="E221" s="243" t="s">
        <v>19</v>
      </c>
      <c r="F221" s="244" t="s">
        <v>173</v>
      </c>
      <c r="G221" s="242"/>
      <c r="H221" s="245">
        <v>8.2629999999999999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1" t="s">
        <v>168</v>
      </c>
      <c r="AU221" s="251" t="s">
        <v>82</v>
      </c>
      <c r="AV221" s="15" t="s">
        <v>174</v>
      </c>
      <c r="AW221" s="15" t="s">
        <v>33</v>
      </c>
      <c r="AX221" s="15" t="s">
        <v>80</v>
      </c>
      <c r="AY221" s="251" t="s">
        <v>159</v>
      </c>
    </row>
    <row r="222" s="12" customFormat="1" ht="22.8" customHeight="1">
      <c r="A222" s="12"/>
      <c r="B222" s="190"/>
      <c r="C222" s="191"/>
      <c r="D222" s="192" t="s">
        <v>71</v>
      </c>
      <c r="E222" s="204" t="s">
        <v>199</v>
      </c>
      <c r="F222" s="204" t="s">
        <v>307</v>
      </c>
      <c r="G222" s="191"/>
      <c r="H222" s="191"/>
      <c r="I222" s="194"/>
      <c r="J222" s="205">
        <f>BK222</f>
        <v>0</v>
      </c>
      <c r="K222" s="191"/>
      <c r="L222" s="196"/>
      <c r="M222" s="197"/>
      <c r="N222" s="198"/>
      <c r="O222" s="198"/>
      <c r="P222" s="199">
        <f>P223+P376+P519+P571</f>
        <v>0</v>
      </c>
      <c r="Q222" s="198"/>
      <c r="R222" s="199">
        <f>R223+R376+R519+R571</f>
        <v>268.16640427000004</v>
      </c>
      <c r="S222" s="198"/>
      <c r="T222" s="200">
        <f>T223+T376+T519+T571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80</v>
      </c>
      <c r="AT222" s="202" t="s">
        <v>71</v>
      </c>
      <c r="AU222" s="202" t="s">
        <v>80</v>
      </c>
      <c r="AY222" s="201" t="s">
        <v>159</v>
      </c>
      <c r="BK222" s="203">
        <f>BK223+BK376+BK519+BK571</f>
        <v>0</v>
      </c>
    </row>
    <row r="223" s="12" customFormat="1" ht="20.88" customHeight="1">
      <c r="A223" s="12"/>
      <c r="B223" s="190"/>
      <c r="C223" s="191"/>
      <c r="D223" s="192" t="s">
        <v>71</v>
      </c>
      <c r="E223" s="204" t="s">
        <v>308</v>
      </c>
      <c r="F223" s="204" t="s">
        <v>309</v>
      </c>
      <c r="G223" s="191"/>
      <c r="H223" s="191"/>
      <c r="I223" s="194"/>
      <c r="J223" s="205">
        <f>BK223</f>
        <v>0</v>
      </c>
      <c r="K223" s="191"/>
      <c r="L223" s="196"/>
      <c r="M223" s="197"/>
      <c r="N223" s="198"/>
      <c r="O223" s="198"/>
      <c r="P223" s="199">
        <f>SUM(P224:P375)</f>
        <v>0</v>
      </c>
      <c r="Q223" s="198"/>
      <c r="R223" s="199">
        <f>SUM(R224:R375)</f>
        <v>39.863590039999998</v>
      </c>
      <c r="S223" s="198"/>
      <c r="T223" s="200">
        <f>SUM(T224:T375)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1" t="s">
        <v>80</v>
      </c>
      <c r="AT223" s="202" t="s">
        <v>71</v>
      </c>
      <c r="AU223" s="202" t="s">
        <v>82</v>
      </c>
      <c r="AY223" s="201" t="s">
        <v>159</v>
      </c>
      <c r="BK223" s="203">
        <f>SUM(BK224:BK375)</f>
        <v>0</v>
      </c>
    </row>
    <row r="224" s="2" customFormat="1" ht="24.15" customHeight="1">
      <c r="A224" s="40"/>
      <c r="B224" s="41"/>
      <c r="C224" s="206" t="s">
        <v>310</v>
      </c>
      <c r="D224" s="206" t="s">
        <v>161</v>
      </c>
      <c r="E224" s="207" t="s">
        <v>311</v>
      </c>
      <c r="F224" s="208" t="s">
        <v>312</v>
      </c>
      <c r="G224" s="209" t="s">
        <v>263</v>
      </c>
      <c r="H224" s="210">
        <v>158.43100000000001</v>
      </c>
      <c r="I224" s="211"/>
      <c r="J224" s="212">
        <f>ROUND(I224*H224,2)</f>
        <v>0</v>
      </c>
      <c r="K224" s="208" t="s">
        <v>165</v>
      </c>
      <c r="L224" s="46"/>
      <c r="M224" s="213" t="s">
        <v>19</v>
      </c>
      <c r="N224" s="214" t="s">
        <v>43</v>
      </c>
      <c r="O224" s="86"/>
      <c r="P224" s="215">
        <f>O224*H224</f>
        <v>0</v>
      </c>
      <c r="Q224" s="215">
        <v>0.028199999999999999</v>
      </c>
      <c r="R224" s="215">
        <f>Q224*H224</f>
        <v>4.4677541999999999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166</v>
      </c>
      <c r="AT224" s="217" t="s">
        <v>161</v>
      </c>
      <c r="AU224" s="217" t="s">
        <v>174</v>
      </c>
      <c r="AY224" s="19" t="s">
        <v>159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166</v>
      </c>
      <c r="BM224" s="217" t="s">
        <v>313</v>
      </c>
    </row>
    <row r="225" s="13" customFormat="1">
      <c r="A225" s="13"/>
      <c r="B225" s="219"/>
      <c r="C225" s="220"/>
      <c r="D225" s="221" t="s">
        <v>168</v>
      </c>
      <c r="E225" s="222" t="s">
        <v>19</v>
      </c>
      <c r="F225" s="223" t="s">
        <v>314</v>
      </c>
      <c r="G225" s="220"/>
      <c r="H225" s="222" t="s">
        <v>19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9" t="s">
        <v>168</v>
      </c>
      <c r="AU225" s="229" t="s">
        <v>174</v>
      </c>
      <c r="AV225" s="13" t="s">
        <v>80</v>
      </c>
      <c r="AW225" s="13" t="s">
        <v>33</v>
      </c>
      <c r="AX225" s="13" t="s">
        <v>72</v>
      </c>
      <c r="AY225" s="229" t="s">
        <v>159</v>
      </c>
    </row>
    <row r="226" s="14" customFormat="1">
      <c r="A226" s="14"/>
      <c r="B226" s="230"/>
      <c r="C226" s="231"/>
      <c r="D226" s="221" t="s">
        <v>168</v>
      </c>
      <c r="E226" s="232" t="s">
        <v>19</v>
      </c>
      <c r="F226" s="233" t="s">
        <v>315</v>
      </c>
      <c r="G226" s="231"/>
      <c r="H226" s="234">
        <v>3.1800000000000002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0" t="s">
        <v>168</v>
      </c>
      <c r="AU226" s="240" t="s">
        <v>174</v>
      </c>
      <c r="AV226" s="14" t="s">
        <v>82</v>
      </c>
      <c r="AW226" s="14" t="s">
        <v>33</v>
      </c>
      <c r="AX226" s="14" t="s">
        <v>72</v>
      </c>
      <c r="AY226" s="240" t="s">
        <v>159</v>
      </c>
    </row>
    <row r="227" s="14" customFormat="1">
      <c r="A227" s="14"/>
      <c r="B227" s="230"/>
      <c r="C227" s="231"/>
      <c r="D227" s="221" t="s">
        <v>168</v>
      </c>
      <c r="E227" s="232" t="s">
        <v>19</v>
      </c>
      <c r="F227" s="233" t="s">
        <v>316</v>
      </c>
      <c r="G227" s="231"/>
      <c r="H227" s="234">
        <v>43.609999999999999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0" t="s">
        <v>168</v>
      </c>
      <c r="AU227" s="240" t="s">
        <v>174</v>
      </c>
      <c r="AV227" s="14" t="s">
        <v>82</v>
      </c>
      <c r="AW227" s="14" t="s">
        <v>33</v>
      </c>
      <c r="AX227" s="14" t="s">
        <v>72</v>
      </c>
      <c r="AY227" s="240" t="s">
        <v>159</v>
      </c>
    </row>
    <row r="228" s="14" customFormat="1">
      <c r="A228" s="14"/>
      <c r="B228" s="230"/>
      <c r="C228" s="231"/>
      <c r="D228" s="221" t="s">
        <v>168</v>
      </c>
      <c r="E228" s="232" t="s">
        <v>19</v>
      </c>
      <c r="F228" s="233" t="s">
        <v>317</v>
      </c>
      <c r="G228" s="231"/>
      <c r="H228" s="234">
        <v>22.25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0" t="s">
        <v>168</v>
      </c>
      <c r="AU228" s="240" t="s">
        <v>174</v>
      </c>
      <c r="AV228" s="14" t="s">
        <v>82</v>
      </c>
      <c r="AW228" s="14" t="s">
        <v>33</v>
      </c>
      <c r="AX228" s="14" t="s">
        <v>72</v>
      </c>
      <c r="AY228" s="240" t="s">
        <v>159</v>
      </c>
    </row>
    <row r="229" s="14" customFormat="1">
      <c r="A229" s="14"/>
      <c r="B229" s="230"/>
      <c r="C229" s="231"/>
      <c r="D229" s="221" t="s">
        <v>168</v>
      </c>
      <c r="E229" s="232" t="s">
        <v>19</v>
      </c>
      <c r="F229" s="233" t="s">
        <v>318</v>
      </c>
      <c r="G229" s="231"/>
      <c r="H229" s="234">
        <v>14.52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0" t="s">
        <v>168</v>
      </c>
      <c r="AU229" s="240" t="s">
        <v>174</v>
      </c>
      <c r="AV229" s="14" t="s">
        <v>82</v>
      </c>
      <c r="AW229" s="14" t="s">
        <v>33</v>
      </c>
      <c r="AX229" s="14" t="s">
        <v>72</v>
      </c>
      <c r="AY229" s="240" t="s">
        <v>159</v>
      </c>
    </row>
    <row r="230" s="15" customFormat="1">
      <c r="A230" s="15"/>
      <c r="B230" s="241"/>
      <c r="C230" s="242"/>
      <c r="D230" s="221" t="s">
        <v>168</v>
      </c>
      <c r="E230" s="243" t="s">
        <v>19</v>
      </c>
      <c r="F230" s="244" t="s">
        <v>173</v>
      </c>
      <c r="G230" s="242"/>
      <c r="H230" s="245">
        <v>83.560000000000002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1" t="s">
        <v>168</v>
      </c>
      <c r="AU230" s="251" t="s">
        <v>174</v>
      </c>
      <c r="AV230" s="15" t="s">
        <v>174</v>
      </c>
      <c r="AW230" s="15" t="s">
        <v>33</v>
      </c>
      <c r="AX230" s="15" t="s">
        <v>72</v>
      </c>
      <c r="AY230" s="251" t="s">
        <v>159</v>
      </c>
    </row>
    <row r="231" s="13" customFormat="1">
      <c r="A231" s="13"/>
      <c r="B231" s="219"/>
      <c r="C231" s="220"/>
      <c r="D231" s="221" t="s">
        <v>168</v>
      </c>
      <c r="E231" s="222" t="s">
        <v>19</v>
      </c>
      <c r="F231" s="223" t="s">
        <v>265</v>
      </c>
      <c r="G231" s="220"/>
      <c r="H231" s="222" t="s">
        <v>19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168</v>
      </c>
      <c r="AU231" s="229" t="s">
        <v>174</v>
      </c>
      <c r="AV231" s="13" t="s">
        <v>80</v>
      </c>
      <c r="AW231" s="13" t="s">
        <v>33</v>
      </c>
      <c r="AX231" s="13" t="s">
        <v>72</v>
      </c>
      <c r="AY231" s="229" t="s">
        <v>159</v>
      </c>
    </row>
    <row r="232" s="14" customFormat="1">
      <c r="A232" s="14"/>
      <c r="B232" s="230"/>
      <c r="C232" s="231"/>
      <c r="D232" s="221" t="s">
        <v>168</v>
      </c>
      <c r="E232" s="232" t="s">
        <v>19</v>
      </c>
      <c r="F232" s="233" t="s">
        <v>319</v>
      </c>
      <c r="G232" s="231"/>
      <c r="H232" s="234">
        <v>12.060000000000001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168</v>
      </c>
      <c r="AU232" s="240" t="s">
        <v>174</v>
      </c>
      <c r="AV232" s="14" t="s">
        <v>82</v>
      </c>
      <c r="AW232" s="14" t="s">
        <v>33</v>
      </c>
      <c r="AX232" s="14" t="s">
        <v>72</v>
      </c>
      <c r="AY232" s="240" t="s">
        <v>159</v>
      </c>
    </row>
    <row r="233" s="14" customFormat="1">
      <c r="A233" s="14"/>
      <c r="B233" s="230"/>
      <c r="C233" s="231"/>
      <c r="D233" s="221" t="s">
        <v>168</v>
      </c>
      <c r="E233" s="232" t="s">
        <v>19</v>
      </c>
      <c r="F233" s="233" t="s">
        <v>320</v>
      </c>
      <c r="G233" s="231"/>
      <c r="H233" s="234">
        <v>22.25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0" t="s">
        <v>168</v>
      </c>
      <c r="AU233" s="240" t="s">
        <v>174</v>
      </c>
      <c r="AV233" s="14" t="s">
        <v>82</v>
      </c>
      <c r="AW233" s="14" t="s">
        <v>33</v>
      </c>
      <c r="AX233" s="14" t="s">
        <v>72</v>
      </c>
      <c r="AY233" s="240" t="s">
        <v>159</v>
      </c>
    </row>
    <row r="234" s="14" customFormat="1">
      <c r="A234" s="14"/>
      <c r="B234" s="230"/>
      <c r="C234" s="231"/>
      <c r="D234" s="221" t="s">
        <v>168</v>
      </c>
      <c r="E234" s="232" t="s">
        <v>19</v>
      </c>
      <c r="F234" s="233" t="s">
        <v>321</v>
      </c>
      <c r="G234" s="231"/>
      <c r="H234" s="234">
        <v>6.2679999999999998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168</v>
      </c>
      <c r="AU234" s="240" t="s">
        <v>174</v>
      </c>
      <c r="AV234" s="14" t="s">
        <v>82</v>
      </c>
      <c r="AW234" s="14" t="s">
        <v>33</v>
      </c>
      <c r="AX234" s="14" t="s">
        <v>72</v>
      </c>
      <c r="AY234" s="240" t="s">
        <v>159</v>
      </c>
    </row>
    <row r="235" s="14" customFormat="1">
      <c r="A235" s="14"/>
      <c r="B235" s="230"/>
      <c r="C235" s="231"/>
      <c r="D235" s="221" t="s">
        <v>168</v>
      </c>
      <c r="E235" s="232" t="s">
        <v>19</v>
      </c>
      <c r="F235" s="233" t="s">
        <v>322</v>
      </c>
      <c r="G235" s="231"/>
      <c r="H235" s="234">
        <v>10.24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0" t="s">
        <v>168</v>
      </c>
      <c r="AU235" s="240" t="s">
        <v>174</v>
      </c>
      <c r="AV235" s="14" t="s">
        <v>82</v>
      </c>
      <c r="AW235" s="14" t="s">
        <v>33</v>
      </c>
      <c r="AX235" s="14" t="s">
        <v>72</v>
      </c>
      <c r="AY235" s="240" t="s">
        <v>159</v>
      </c>
    </row>
    <row r="236" s="14" customFormat="1">
      <c r="A236" s="14"/>
      <c r="B236" s="230"/>
      <c r="C236" s="231"/>
      <c r="D236" s="221" t="s">
        <v>168</v>
      </c>
      <c r="E236" s="232" t="s">
        <v>19</v>
      </c>
      <c r="F236" s="233" t="s">
        <v>323</v>
      </c>
      <c r="G236" s="231"/>
      <c r="H236" s="234">
        <v>4.6200000000000001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168</v>
      </c>
      <c r="AU236" s="240" t="s">
        <v>174</v>
      </c>
      <c r="AV236" s="14" t="s">
        <v>82</v>
      </c>
      <c r="AW236" s="14" t="s">
        <v>33</v>
      </c>
      <c r="AX236" s="14" t="s">
        <v>72</v>
      </c>
      <c r="AY236" s="240" t="s">
        <v>159</v>
      </c>
    </row>
    <row r="237" s="14" customFormat="1">
      <c r="A237" s="14"/>
      <c r="B237" s="230"/>
      <c r="C237" s="231"/>
      <c r="D237" s="221" t="s">
        <v>168</v>
      </c>
      <c r="E237" s="232" t="s">
        <v>19</v>
      </c>
      <c r="F237" s="233" t="s">
        <v>324</v>
      </c>
      <c r="G237" s="231"/>
      <c r="H237" s="234">
        <v>4.0700000000000003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168</v>
      </c>
      <c r="AU237" s="240" t="s">
        <v>174</v>
      </c>
      <c r="AV237" s="14" t="s">
        <v>82</v>
      </c>
      <c r="AW237" s="14" t="s">
        <v>33</v>
      </c>
      <c r="AX237" s="14" t="s">
        <v>72</v>
      </c>
      <c r="AY237" s="240" t="s">
        <v>159</v>
      </c>
    </row>
    <row r="238" s="14" customFormat="1">
      <c r="A238" s="14"/>
      <c r="B238" s="230"/>
      <c r="C238" s="231"/>
      <c r="D238" s="221" t="s">
        <v>168</v>
      </c>
      <c r="E238" s="232" t="s">
        <v>19</v>
      </c>
      <c r="F238" s="233" t="s">
        <v>325</v>
      </c>
      <c r="G238" s="231"/>
      <c r="H238" s="234">
        <v>11.57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168</v>
      </c>
      <c r="AU238" s="240" t="s">
        <v>174</v>
      </c>
      <c r="AV238" s="14" t="s">
        <v>82</v>
      </c>
      <c r="AW238" s="14" t="s">
        <v>33</v>
      </c>
      <c r="AX238" s="14" t="s">
        <v>72</v>
      </c>
      <c r="AY238" s="240" t="s">
        <v>159</v>
      </c>
    </row>
    <row r="239" s="14" customFormat="1">
      <c r="A239" s="14"/>
      <c r="B239" s="230"/>
      <c r="C239" s="231"/>
      <c r="D239" s="221" t="s">
        <v>168</v>
      </c>
      <c r="E239" s="232" t="s">
        <v>19</v>
      </c>
      <c r="F239" s="233" t="s">
        <v>326</v>
      </c>
      <c r="G239" s="231"/>
      <c r="H239" s="234">
        <v>1.665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0" t="s">
        <v>168</v>
      </c>
      <c r="AU239" s="240" t="s">
        <v>174</v>
      </c>
      <c r="AV239" s="14" t="s">
        <v>82</v>
      </c>
      <c r="AW239" s="14" t="s">
        <v>33</v>
      </c>
      <c r="AX239" s="14" t="s">
        <v>72</v>
      </c>
      <c r="AY239" s="240" t="s">
        <v>159</v>
      </c>
    </row>
    <row r="240" s="14" customFormat="1">
      <c r="A240" s="14"/>
      <c r="B240" s="230"/>
      <c r="C240" s="231"/>
      <c r="D240" s="221" t="s">
        <v>168</v>
      </c>
      <c r="E240" s="232" t="s">
        <v>19</v>
      </c>
      <c r="F240" s="233" t="s">
        <v>327</v>
      </c>
      <c r="G240" s="231"/>
      <c r="H240" s="234">
        <v>2.1280000000000001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0" t="s">
        <v>168</v>
      </c>
      <c r="AU240" s="240" t="s">
        <v>174</v>
      </c>
      <c r="AV240" s="14" t="s">
        <v>82</v>
      </c>
      <c r="AW240" s="14" t="s">
        <v>33</v>
      </c>
      <c r="AX240" s="14" t="s">
        <v>72</v>
      </c>
      <c r="AY240" s="240" t="s">
        <v>159</v>
      </c>
    </row>
    <row r="241" s="15" customFormat="1">
      <c r="A241" s="15"/>
      <c r="B241" s="241"/>
      <c r="C241" s="242"/>
      <c r="D241" s="221" t="s">
        <v>168</v>
      </c>
      <c r="E241" s="243" t="s">
        <v>19</v>
      </c>
      <c r="F241" s="244" t="s">
        <v>173</v>
      </c>
      <c r="G241" s="242"/>
      <c r="H241" s="245">
        <v>74.870999999999995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1" t="s">
        <v>168</v>
      </c>
      <c r="AU241" s="251" t="s">
        <v>174</v>
      </c>
      <c r="AV241" s="15" t="s">
        <v>174</v>
      </c>
      <c r="AW241" s="15" t="s">
        <v>33</v>
      </c>
      <c r="AX241" s="15" t="s">
        <v>72</v>
      </c>
      <c r="AY241" s="251" t="s">
        <v>159</v>
      </c>
    </row>
    <row r="242" s="16" customFormat="1">
      <c r="A242" s="16"/>
      <c r="B242" s="252"/>
      <c r="C242" s="253"/>
      <c r="D242" s="221" t="s">
        <v>168</v>
      </c>
      <c r="E242" s="254" t="s">
        <v>19</v>
      </c>
      <c r="F242" s="255" t="s">
        <v>179</v>
      </c>
      <c r="G242" s="253"/>
      <c r="H242" s="256">
        <v>158.43100000000001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62" t="s">
        <v>168</v>
      </c>
      <c r="AU242" s="262" t="s">
        <v>174</v>
      </c>
      <c r="AV242" s="16" t="s">
        <v>166</v>
      </c>
      <c r="AW242" s="16" t="s">
        <v>33</v>
      </c>
      <c r="AX242" s="16" t="s">
        <v>80</v>
      </c>
      <c r="AY242" s="262" t="s">
        <v>159</v>
      </c>
    </row>
    <row r="243" s="2" customFormat="1" ht="24.15" customHeight="1">
      <c r="A243" s="40"/>
      <c r="B243" s="41"/>
      <c r="C243" s="206" t="s">
        <v>328</v>
      </c>
      <c r="D243" s="206" t="s">
        <v>161</v>
      </c>
      <c r="E243" s="207" t="s">
        <v>329</v>
      </c>
      <c r="F243" s="208" t="s">
        <v>330</v>
      </c>
      <c r="G243" s="209" t="s">
        <v>263</v>
      </c>
      <c r="H243" s="210">
        <v>158.43100000000001</v>
      </c>
      <c r="I243" s="211"/>
      <c r="J243" s="212">
        <f>ROUND(I243*H243,2)</f>
        <v>0</v>
      </c>
      <c r="K243" s="208" t="s">
        <v>165</v>
      </c>
      <c r="L243" s="46"/>
      <c r="M243" s="213" t="s">
        <v>19</v>
      </c>
      <c r="N243" s="214" t="s">
        <v>43</v>
      </c>
      <c r="O243" s="86"/>
      <c r="P243" s="215">
        <f>O243*H243</f>
        <v>0</v>
      </c>
      <c r="Q243" s="215">
        <v>0.0043800000000000002</v>
      </c>
      <c r="R243" s="215">
        <f>Q243*H243</f>
        <v>0.69392778000000011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166</v>
      </c>
      <c r="AT243" s="217" t="s">
        <v>161</v>
      </c>
      <c r="AU243" s="217" t="s">
        <v>174</v>
      </c>
      <c r="AY243" s="19" t="s">
        <v>159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80</v>
      </c>
      <c r="BK243" s="218">
        <f>ROUND(I243*H243,2)</f>
        <v>0</v>
      </c>
      <c r="BL243" s="19" t="s">
        <v>166</v>
      </c>
      <c r="BM243" s="217" t="s">
        <v>331</v>
      </c>
    </row>
    <row r="244" s="13" customFormat="1">
      <c r="A244" s="13"/>
      <c r="B244" s="219"/>
      <c r="C244" s="220"/>
      <c r="D244" s="221" t="s">
        <v>168</v>
      </c>
      <c r="E244" s="222" t="s">
        <v>19</v>
      </c>
      <c r="F244" s="223" t="s">
        <v>314</v>
      </c>
      <c r="G244" s="220"/>
      <c r="H244" s="222" t="s">
        <v>19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9" t="s">
        <v>168</v>
      </c>
      <c r="AU244" s="229" t="s">
        <v>174</v>
      </c>
      <c r="AV244" s="13" t="s">
        <v>80</v>
      </c>
      <c r="AW244" s="13" t="s">
        <v>33</v>
      </c>
      <c r="AX244" s="13" t="s">
        <v>72</v>
      </c>
      <c r="AY244" s="229" t="s">
        <v>159</v>
      </c>
    </row>
    <row r="245" s="14" customFormat="1">
      <c r="A245" s="14"/>
      <c r="B245" s="230"/>
      <c r="C245" s="231"/>
      <c r="D245" s="221" t="s">
        <v>168</v>
      </c>
      <c r="E245" s="232" t="s">
        <v>19</v>
      </c>
      <c r="F245" s="233" t="s">
        <v>315</v>
      </c>
      <c r="G245" s="231"/>
      <c r="H245" s="234">
        <v>3.1800000000000002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0" t="s">
        <v>168</v>
      </c>
      <c r="AU245" s="240" t="s">
        <v>174</v>
      </c>
      <c r="AV245" s="14" t="s">
        <v>82</v>
      </c>
      <c r="AW245" s="14" t="s">
        <v>33</v>
      </c>
      <c r="AX245" s="14" t="s">
        <v>72</v>
      </c>
      <c r="AY245" s="240" t="s">
        <v>159</v>
      </c>
    </row>
    <row r="246" s="14" customFormat="1">
      <c r="A246" s="14"/>
      <c r="B246" s="230"/>
      <c r="C246" s="231"/>
      <c r="D246" s="221" t="s">
        <v>168</v>
      </c>
      <c r="E246" s="232" t="s">
        <v>19</v>
      </c>
      <c r="F246" s="233" t="s">
        <v>316</v>
      </c>
      <c r="G246" s="231"/>
      <c r="H246" s="234">
        <v>43.609999999999999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0" t="s">
        <v>168</v>
      </c>
      <c r="AU246" s="240" t="s">
        <v>174</v>
      </c>
      <c r="AV246" s="14" t="s">
        <v>82</v>
      </c>
      <c r="AW246" s="14" t="s">
        <v>33</v>
      </c>
      <c r="AX246" s="14" t="s">
        <v>72</v>
      </c>
      <c r="AY246" s="240" t="s">
        <v>159</v>
      </c>
    </row>
    <row r="247" s="14" customFormat="1">
      <c r="A247" s="14"/>
      <c r="B247" s="230"/>
      <c r="C247" s="231"/>
      <c r="D247" s="221" t="s">
        <v>168</v>
      </c>
      <c r="E247" s="232" t="s">
        <v>19</v>
      </c>
      <c r="F247" s="233" t="s">
        <v>317</v>
      </c>
      <c r="G247" s="231"/>
      <c r="H247" s="234">
        <v>22.25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168</v>
      </c>
      <c r="AU247" s="240" t="s">
        <v>174</v>
      </c>
      <c r="AV247" s="14" t="s">
        <v>82</v>
      </c>
      <c r="AW247" s="14" t="s">
        <v>33</v>
      </c>
      <c r="AX247" s="14" t="s">
        <v>72</v>
      </c>
      <c r="AY247" s="240" t="s">
        <v>159</v>
      </c>
    </row>
    <row r="248" s="14" customFormat="1">
      <c r="A248" s="14"/>
      <c r="B248" s="230"/>
      <c r="C248" s="231"/>
      <c r="D248" s="221" t="s">
        <v>168</v>
      </c>
      <c r="E248" s="232" t="s">
        <v>19</v>
      </c>
      <c r="F248" s="233" t="s">
        <v>318</v>
      </c>
      <c r="G248" s="231"/>
      <c r="H248" s="234">
        <v>14.52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0" t="s">
        <v>168</v>
      </c>
      <c r="AU248" s="240" t="s">
        <v>174</v>
      </c>
      <c r="AV248" s="14" t="s">
        <v>82</v>
      </c>
      <c r="AW248" s="14" t="s">
        <v>33</v>
      </c>
      <c r="AX248" s="14" t="s">
        <v>72</v>
      </c>
      <c r="AY248" s="240" t="s">
        <v>159</v>
      </c>
    </row>
    <row r="249" s="15" customFormat="1">
      <c r="A249" s="15"/>
      <c r="B249" s="241"/>
      <c r="C249" s="242"/>
      <c r="D249" s="221" t="s">
        <v>168</v>
      </c>
      <c r="E249" s="243" t="s">
        <v>19</v>
      </c>
      <c r="F249" s="244" t="s">
        <v>173</v>
      </c>
      <c r="G249" s="242"/>
      <c r="H249" s="245">
        <v>83.560000000000002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1" t="s">
        <v>168</v>
      </c>
      <c r="AU249" s="251" t="s">
        <v>174</v>
      </c>
      <c r="AV249" s="15" t="s">
        <v>174</v>
      </c>
      <c r="AW249" s="15" t="s">
        <v>33</v>
      </c>
      <c r="AX249" s="15" t="s">
        <v>72</v>
      </c>
      <c r="AY249" s="251" t="s">
        <v>159</v>
      </c>
    </row>
    <row r="250" s="13" customFormat="1">
      <c r="A250" s="13"/>
      <c r="B250" s="219"/>
      <c r="C250" s="220"/>
      <c r="D250" s="221" t="s">
        <v>168</v>
      </c>
      <c r="E250" s="222" t="s">
        <v>19</v>
      </c>
      <c r="F250" s="223" t="s">
        <v>265</v>
      </c>
      <c r="G250" s="220"/>
      <c r="H250" s="222" t="s">
        <v>19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9" t="s">
        <v>168</v>
      </c>
      <c r="AU250" s="229" t="s">
        <v>174</v>
      </c>
      <c r="AV250" s="13" t="s">
        <v>80</v>
      </c>
      <c r="AW250" s="13" t="s">
        <v>33</v>
      </c>
      <c r="AX250" s="13" t="s">
        <v>72</v>
      </c>
      <c r="AY250" s="229" t="s">
        <v>159</v>
      </c>
    </row>
    <row r="251" s="14" customFormat="1">
      <c r="A251" s="14"/>
      <c r="B251" s="230"/>
      <c r="C251" s="231"/>
      <c r="D251" s="221" t="s">
        <v>168</v>
      </c>
      <c r="E251" s="232" t="s">
        <v>19</v>
      </c>
      <c r="F251" s="233" t="s">
        <v>319</v>
      </c>
      <c r="G251" s="231"/>
      <c r="H251" s="234">
        <v>12.060000000000001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168</v>
      </c>
      <c r="AU251" s="240" t="s">
        <v>174</v>
      </c>
      <c r="AV251" s="14" t="s">
        <v>82</v>
      </c>
      <c r="AW251" s="14" t="s">
        <v>33</v>
      </c>
      <c r="AX251" s="14" t="s">
        <v>72</v>
      </c>
      <c r="AY251" s="240" t="s">
        <v>159</v>
      </c>
    </row>
    <row r="252" s="14" customFormat="1">
      <c r="A252" s="14"/>
      <c r="B252" s="230"/>
      <c r="C252" s="231"/>
      <c r="D252" s="221" t="s">
        <v>168</v>
      </c>
      <c r="E252" s="232" t="s">
        <v>19</v>
      </c>
      <c r="F252" s="233" t="s">
        <v>320</v>
      </c>
      <c r="G252" s="231"/>
      <c r="H252" s="234">
        <v>22.25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0" t="s">
        <v>168</v>
      </c>
      <c r="AU252" s="240" t="s">
        <v>174</v>
      </c>
      <c r="AV252" s="14" t="s">
        <v>82</v>
      </c>
      <c r="AW252" s="14" t="s">
        <v>33</v>
      </c>
      <c r="AX252" s="14" t="s">
        <v>72</v>
      </c>
      <c r="AY252" s="240" t="s">
        <v>159</v>
      </c>
    </row>
    <row r="253" s="14" customFormat="1">
      <c r="A253" s="14"/>
      <c r="B253" s="230"/>
      <c r="C253" s="231"/>
      <c r="D253" s="221" t="s">
        <v>168</v>
      </c>
      <c r="E253" s="232" t="s">
        <v>19</v>
      </c>
      <c r="F253" s="233" t="s">
        <v>321</v>
      </c>
      <c r="G253" s="231"/>
      <c r="H253" s="234">
        <v>6.2679999999999998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0" t="s">
        <v>168</v>
      </c>
      <c r="AU253" s="240" t="s">
        <v>174</v>
      </c>
      <c r="AV253" s="14" t="s">
        <v>82</v>
      </c>
      <c r="AW253" s="14" t="s">
        <v>33</v>
      </c>
      <c r="AX253" s="14" t="s">
        <v>72</v>
      </c>
      <c r="AY253" s="240" t="s">
        <v>159</v>
      </c>
    </row>
    <row r="254" s="14" customFormat="1">
      <c r="A254" s="14"/>
      <c r="B254" s="230"/>
      <c r="C254" s="231"/>
      <c r="D254" s="221" t="s">
        <v>168</v>
      </c>
      <c r="E254" s="232" t="s">
        <v>19</v>
      </c>
      <c r="F254" s="233" t="s">
        <v>322</v>
      </c>
      <c r="G254" s="231"/>
      <c r="H254" s="234">
        <v>10.24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0" t="s">
        <v>168</v>
      </c>
      <c r="AU254" s="240" t="s">
        <v>174</v>
      </c>
      <c r="AV254" s="14" t="s">
        <v>82</v>
      </c>
      <c r="AW254" s="14" t="s">
        <v>33</v>
      </c>
      <c r="AX254" s="14" t="s">
        <v>72</v>
      </c>
      <c r="AY254" s="240" t="s">
        <v>159</v>
      </c>
    </row>
    <row r="255" s="14" customFormat="1">
      <c r="A255" s="14"/>
      <c r="B255" s="230"/>
      <c r="C255" s="231"/>
      <c r="D255" s="221" t="s">
        <v>168</v>
      </c>
      <c r="E255" s="232" t="s">
        <v>19</v>
      </c>
      <c r="F255" s="233" t="s">
        <v>323</v>
      </c>
      <c r="G255" s="231"/>
      <c r="H255" s="234">
        <v>4.6200000000000001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0" t="s">
        <v>168</v>
      </c>
      <c r="AU255" s="240" t="s">
        <v>174</v>
      </c>
      <c r="AV255" s="14" t="s">
        <v>82</v>
      </c>
      <c r="AW255" s="14" t="s">
        <v>33</v>
      </c>
      <c r="AX255" s="14" t="s">
        <v>72</v>
      </c>
      <c r="AY255" s="240" t="s">
        <v>159</v>
      </c>
    </row>
    <row r="256" s="14" customFormat="1">
      <c r="A256" s="14"/>
      <c r="B256" s="230"/>
      <c r="C256" s="231"/>
      <c r="D256" s="221" t="s">
        <v>168</v>
      </c>
      <c r="E256" s="232" t="s">
        <v>19</v>
      </c>
      <c r="F256" s="233" t="s">
        <v>324</v>
      </c>
      <c r="G256" s="231"/>
      <c r="H256" s="234">
        <v>4.0700000000000003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168</v>
      </c>
      <c r="AU256" s="240" t="s">
        <v>174</v>
      </c>
      <c r="AV256" s="14" t="s">
        <v>82</v>
      </c>
      <c r="AW256" s="14" t="s">
        <v>33</v>
      </c>
      <c r="AX256" s="14" t="s">
        <v>72</v>
      </c>
      <c r="AY256" s="240" t="s">
        <v>159</v>
      </c>
    </row>
    <row r="257" s="14" customFormat="1">
      <c r="A257" s="14"/>
      <c r="B257" s="230"/>
      <c r="C257" s="231"/>
      <c r="D257" s="221" t="s">
        <v>168</v>
      </c>
      <c r="E257" s="232" t="s">
        <v>19</v>
      </c>
      <c r="F257" s="233" t="s">
        <v>325</v>
      </c>
      <c r="G257" s="231"/>
      <c r="H257" s="234">
        <v>11.57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0" t="s">
        <v>168</v>
      </c>
      <c r="AU257" s="240" t="s">
        <v>174</v>
      </c>
      <c r="AV257" s="14" t="s">
        <v>82</v>
      </c>
      <c r="AW257" s="14" t="s">
        <v>33</v>
      </c>
      <c r="AX257" s="14" t="s">
        <v>72</v>
      </c>
      <c r="AY257" s="240" t="s">
        <v>159</v>
      </c>
    </row>
    <row r="258" s="14" customFormat="1">
      <c r="A258" s="14"/>
      <c r="B258" s="230"/>
      <c r="C258" s="231"/>
      <c r="D258" s="221" t="s">
        <v>168</v>
      </c>
      <c r="E258" s="232" t="s">
        <v>19</v>
      </c>
      <c r="F258" s="233" t="s">
        <v>326</v>
      </c>
      <c r="G258" s="231"/>
      <c r="H258" s="234">
        <v>1.665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0" t="s">
        <v>168</v>
      </c>
      <c r="AU258" s="240" t="s">
        <v>174</v>
      </c>
      <c r="AV258" s="14" t="s">
        <v>82</v>
      </c>
      <c r="AW258" s="14" t="s">
        <v>33</v>
      </c>
      <c r="AX258" s="14" t="s">
        <v>72</v>
      </c>
      <c r="AY258" s="240" t="s">
        <v>159</v>
      </c>
    </row>
    <row r="259" s="14" customFormat="1">
      <c r="A259" s="14"/>
      <c r="B259" s="230"/>
      <c r="C259" s="231"/>
      <c r="D259" s="221" t="s">
        <v>168</v>
      </c>
      <c r="E259" s="232" t="s">
        <v>19</v>
      </c>
      <c r="F259" s="233" t="s">
        <v>327</v>
      </c>
      <c r="G259" s="231"/>
      <c r="H259" s="234">
        <v>2.1280000000000001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0" t="s">
        <v>168</v>
      </c>
      <c r="AU259" s="240" t="s">
        <v>174</v>
      </c>
      <c r="AV259" s="14" t="s">
        <v>82</v>
      </c>
      <c r="AW259" s="14" t="s">
        <v>33</v>
      </c>
      <c r="AX259" s="14" t="s">
        <v>72</v>
      </c>
      <c r="AY259" s="240" t="s">
        <v>159</v>
      </c>
    </row>
    <row r="260" s="15" customFormat="1">
      <c r="A260" s="15"/>
      <c r="B260" s="241"/>
      <c r="C260" s="242"/>
      <c r="D260" s="221" t="s">
        <v>168</v>
      </c>
      <c r="E260" s="243" t="s">
        <v>19</v>
      </c>
      <c r="F260" s="244" t="s">
        <v>173</v>
      </c>
      <c r="G260" s="242"/>
      <c r="H260" s="245">
        <v>74.870999999999995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1" t="s">
        <v>168</v>
      </c>
      <c r="AU260" s="251" t="s">
        <v>174</v>
      </c>
      <c r="AV260" s="15" t="s">
        <v>174</v>
      </c>
      <c r="AW260" s="15" t="s">
        <v>33</v>
      </c>
      <c r="AX260" s="15" t="s">
        <v>72</v>
      </c>
      <c r="AY260" s="251" t="s">
        <v>159</v>
      </c>
    </row>
    <row r="261" s="16" customFormat="1">
      <c r="A261" s="16"/>
      <c r="B261" s="252"/>
      <c r="C261" s="253"/>
      <c r="D261" s="221" t="s">
        <v>168</v>
      </c>
      <c r="E261" s="254" t="s">
        <v>19</v>
      </c>
      <c r="F261" s="255" t="s">
        <v>179</v>
      </c>
      <c r="G261" s="253"/>
      <c r="H261" s="256">
        <v>158.43100000000001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62" t="s">
        <v>168</v>
      </c>
      <c r="AU261" s="262" t="s">
        <v>174</v>
      </c>
      <c r="AV261" s="16" t="s">
        <v>166</v>
      </c>
      <c r="AW261" s="16" t="s">
        <v>33</v>
      </c>
      <c r="AX261" s="16" t="s">
        <v>80</v>
      </c>
      <c r="AY261" s="262" t="s">
        <v>159</v>
      </c>
    </row>
    <row r="262" s="2" customFormat="1" ht="16.5" customHeight="1">
      <c r="A262" s="40"/>
      <c r="B262" s="41"/>
      <c r="C262" s="206" t="s">
        <v>332</v>
      </c>
      <c r="D262" s="206" t="s">
        <v>161</v>
      </c>
      <c r="E262" s="207" t="s">
        <v>333</v>
      </c>
      <c r="F262" s="208" t="s">
        <v>334</v>
      </c>
      <c r="G262" s="209" t="s">
        <v>263</v>
      </c>
      <c r="H262" s="210">
        <v>158.43100000000001</v>
      </c>
      <c r="I262" s="211"/>
      <c r="J262" s="212">
        <f>ROUND(I262*H262,2)</f>
        <v>0</v>
      </c>
      <c r="K262" s="208" t="s">
        <v>165</v>
      </c>
      <c r="L262" s="46"/>
      <c r="M262" s="213" t="s">
        <v>19</v>
      </c>
      <c r="N262" s="214" t="s">
        <v>43</v>
      </c>
      <c r="O262" s="86"/>
      <c r="P262" s="215">
        <f>O262*H262</f>
        <v>0</v>
      </c>
      <c r="Q262" s="215">
        <v>0.0030000000000000001</v>
      </c>
      <c r="R262" s="215">
        <f>Q262*H262</f>
        <v>0.47529300000000002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166</v>
      </c>
      <c r="AT262" s="217" t="s">
        <v>161</v>
      </c>
      <c r="AU262" s="217" t="s">
        <v>174</v>
      </c>
      <c r="AY262" s="19" t="s">
        <v>159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80</v>
      </c>
      <c r="BK262" s="218">
        <f>ROUND(I262*H262,2)</f>
        <v>0</v>
      </c>
      <c r="BL262" s="19" t="s">
        <v>166</v>
      </c>
      <c r="BM262" s="217" t="s">
        <v>335</v>
      </c>
    </row>
    <row r="263" s="2" customFormat="1" ht="24.15" customHeight="1">
      <c r="A263" s="40"/>
      <c r="B263" s="41"/>
      <c r="C263" s="206" t="s">
        <v>336</v>
      </c>
      <c r="D263" s="206" t="s">
        <v>161</v>
      </c>
      <c r="E263" s="207" t="s">
        <v>337</v>
      </c>
      <c r="F263" s="208" t="s">
        <v>338</v>
      </c>
      <c r="G263" s="209" t="s">
        <v>263</v>
      </c>
      <c r="H263" s="210">
        <v>961.71699999999998</v>
      </c>
      <c r="I263" s="211"/>
      <c r="J263" s="212">
        <f>ROUND(I263*H263,2)</f>
        <v>0</v>
      </c>
      <c r="K263" s="208" t="s">
        <v>165</v>
      </c>
      <c r="L263" s="46"/>
      <c r="M263" s="213" t="s">
        <v>19</v>
      </c>
      <c r="N263" s="214" t="s">
        <v>43</v>
      </c>
      <c r="O263" s="86"/>
      <c r="P263" s="215">
        <f>O263*H263</f>
        <v>0</v>
      </c>
      <c r="Q263" s="215">
        <v>0.026200000000000001</v>
      </c>
      <c r="R263" s="215">
        <f>Q263*H263</f>
        <v>25.196985399999999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166</v>
      </c>
      <c r="AT263" s="217" t="s">
        <v>161</v>
      </c>
      <c r="AU263" s="217" t="s">
        <v>174</v>
      </c>
      <c r="AY263" s="19" t="s">
        <v>159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80</v>
      </c>
      <c r="BK263" s="218">
        <f>ROUND(I263*H263,2)</f>
        <v>0</v>
      </c>
      <c r="BL263" s="19" t="s">
        <v>166</v>
      </c>
      <c r="BM263" s="217" t="s">
        <v>339</v>
      </c>
    </row>
    <row r="264" s="13" customFormat="1">
      <c r="A264" s="13"/>
      <c r="B264" s="219"/>
      <c r="C264" s="220"/>
      <c r="D264" s="221" t="s">
        <v>168</v>
      </c>
      <c r="E264" s="222" t="s">
        <v>19</v>
      </c>
      <c r="F264" s="223" t="s">
        <v>314</v>
      </c>
      <c r="G264" s="220"/>
      <c r="H264" s="222" t="s">
        <v>19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9" t="s">
        <v>168</v>
      </c>
      <c r="AU264" s="229" t="s">
        <v>174</v>
      </c>
      <c r="AV264" s="13" t="s">
        <v>80</v>
      </c>
      <c r="AW264" s="13" t="s">
        <v>33</v>
      </c>
      <c r="AX264" s="13" t="s">
        <v>72</v>
      </c>
      <c r="AY264" s="229" t="s">
        <v>159</v>
      </c>
    </row>
    <row r="265" s="14" customFormat="1">
      <c r="A265" s="14"/>
      <c r="B265" s="230"/>
      <c r="C265" s="231"/>
      <c r="D265" s="221" t="s">
        <v>168</v>
      </c>
      <c r="E265" s="232" t="s">
        <v>19</v>
      </c>
      <c r="F265" s="233" t="s">
        <v>340</v>
      </c>
      <c r="G265" s="231"/>
      <c r="H265" s="234">
        <v>121.459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0" t="s">
        <v>168</v>
      </c>
      <c r="AU265" s="240" t="s">
        <v>174</v>
      </c>
      <c r="AV265" s="14" t="s">
        <v>82</v>
      </c>
      <c r="AW265" s="14" t="s">
        <v>33</v>
      </c>
      <c r="AX265" s="14" t="s">
        <v>72</v>
      </c>
      <c r="AY265" s="240" t="s">
        <v>159</v>
      </c>
    </row>
    <row r="266" s="14" customFormat="1">
      <c r="A266" s="14"/>
      <c r="B266" s="230"/>
      <c r="C266" s="231"/>
      <c r="D266" s="221" t="s">
        <v>168</v>
      </c>
      <c r="E266" s="232" t="s">
        <v>19</v>
      </c>
      <c r="F266" s="233" t="s">
        <v>341</v>
      </c>
      <c r="G266" s="231"/>
      <c r="H266" s="234">
        <v>-7.8929999999999998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168</v>
      </c>
      <c r="AU266" s="240" t="s">
        <v>174</v>
      </c>
      <c r="AV266" s="14" t="s">
        <v>82</v>
      </c>
      <c r="AW266" s="14" t="s">
        <v>33</v>
      </c>
      <c r="AX266" s="14" t="s">
        <v>72</v>
      </c>
      <c r="AY266" s="240" t="s">
        <v>159</v>
      </c>
    </row>
    <row r="267" s="14" customFormat="1">
      <c r="A267" s="14"/>
      <c r="B267" s="230"/>
      <c r="C267" s="231"/>
      <c r="D267" s="221" t="s">
        <v>168</v>
      </c>
      <c r="E267" s="232" t="s">
        <v>19</v>
      </c>
      <c r="F267" s="233" t="s">
        <v>342</v>
      </c>
      <c r="G267" s="231"/>
      <c r="H267" s="234">
        <v>-0.81000000000000005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0" t="s">
        <v>168</v>
      </c>
      <c r="AU267" s="240" t="s">
        <v>174</v>
      </c>
      <c r="AV267" s="14" t="s">
        <v>82</v>
      </c>
      <c r="AW267" s="14" t="s">
        <v>33</v>
      </c>
      <c r="AX267" s="14" t="s">
        <v>72</v>
      </c>
      <c r="AY267" s="240" t="s">
        <v>159</v>
      </c>
    </row>
    <row r="268" s="14" customFormat="1">
      <c r="A268" s="14"/>
      <c r="B268" s="230"/>
      <c r="C268" s="231"/>
      <c r="D268" s="221" t="s">
        <v>168</v>
      </c>
      <c r="E268" s="232" t="s">
        <v>19</v>
      </c>
      <c r="F268" s="233" t="s">
        <v>343</v>
      </c>
      <c r="G268" s="231"/>
      <c r="H268" s="234">
        <v>-5.0899999999999999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168</v>
      </c>
      <c r="AU268" s="240" t="s">
        <v>174</v>
      </c>
      <c r="AV268" s="14" t="s">
        <v>82</v>
      </c>
      <c r="AW268" s="14" t="s">
        <v>33</v>
      </c>
      <c r="AX268" s="14" t="s">
        <v>72</v>
      </c>
      <c r="AY268" s="240" t="s">
        <v>159</v>
      </c>
    </row>
    <row r="269" s="15" customFormat="1">
      <c r="A269" s="15"/>
      <c r="B269" s="241"/>
      <c r="C269" s="242"/>
      <c r="D269" s="221" t="s">
        <v>168</v>
      </c>
      <c r="E269" s="243" t="s">
        <v>19</v>
      </c>
      <c r="F269" s="244" t="s">
        <v>173</v>
      </c>
      <c r="G269" s="242"/>
      <c r="H269" s="245">
        <v>107.666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1" t="s">
        <v>168</v>
      </c>
      <c r="AU269" s="251" t="s">
        <v>174</v>
      </c>
      <c r="AV269" s="15" t="s">
        <v>174</v>
      </c>
      <c r="AW269" s="15" t="s">
        <v>33</v>
      </c>
      <c r="AX269" s="15" t="s">
        <v>72</v>
      </c>
      <c r="AY269" s="251" t="s">
        <v>159</v>
      </c>
    </row>
    <row r="270" s="14" customFormat="1">
      <c r="A270" s="14"/>
      <c r="B270" s="230"/>
      <c r="C270" s="231"/>
      <c r="D270" s="221" t="s">
        <v>168</v>
      </c>
      <c r="E270" s="232" t="s">
        <v>19</v>
      </c>
      <c r="F270" s="233" t="s">
        <v>344</v>
      </c>
      <c r="G270" s="231"/>
      <c r="H270" s="234">
        <v>630.45000000000005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168</v>
      </c>
      <c r="AU270" s="240" t="s">
        <v>174</v>
      </c>
      <c r="AV270" s="14" t="s">
        <v>82</v>
      </c>
      <c r="AW270" s="14" t="s">
        <v>33</v>
      </c>
      <c r="AX270" s="14" t="s">
        <v>72</v>
      </c>
      <c r="AY270" s="240" t="s">
        <v>159</v>
      </c>
    </row>
    <row r="271" s="14" customFormat="1">
      <c r="A271" s="14"/>
      <c r="B271" s="230"/>
      <c r="C271" s="231"/>
      <c r="D271" s="221" t="s">
        <v>168</v>
      </c>
      <c r="E271" s="232" t="s">
        <v>19</v>
      </c>
      <c r="F271" s="233" t="s">
        <v>345</v>
      </c>
      <c r="G271" s="231"/>
      <c r="H271" s="234">
        <v>-15.390000000000001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0" t="s">
        <v>168</v>
      </c>
      <c r="AU271" s="240" t="s">
        <v>174</v>
      </c>
      <c r="AV271" s="14" t="s">
        <v>82</v>
      </c>
      <c r="AW271" s="14" t="s">
        <v>33</v>
      </c>
      <c r="AX271" s="14" t="s">
        <v>72</v>
      </c>
      <c r="AY271" s="240" t="s">
        <v>159</v>
      </c>
    </row>
    <row r="272" s="14" customFormat="1">
      <c r="A272" s="14"/>
      <c r="B272" s="230"/>
      <c r="C272" s="231"/>
      <c r="D272" s="221" t="s">
        <v>168</v>
      </c>
      <c r="E272" s="232" t="s">
        <v>19</v>
      </c>
      <c r="F272" s="233" t="s">
        <v>346</v>
      </c>
      <c r="G272" s="231"/>
      <c r="H272" s="234">
        <v>-2.2989999999999999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0" t="s">
        <v>168</v>
      </c>
      <c r="AU272" s="240" t="s">
        <v>174</v>
      </c>
      <c r="AV272" s="14" t="s">
        <v>82</v>
      </c>
      <c r="AW272" s="14" t="s">
        <v>33</v>
      </c>
      <c r="AX272" s="14" t="s">
        <v>72</v>
      </c>
      <c r="AY272" s="240" t="s">
        <v>159</v>
      </c>
    </row>
    <row r="273" s="14" customFormat="1">
      <c r="A273" s="14"/>
      <c r="B273" s="230"/>
      <c r="C273" s="231"/>
      <c r="D273" s="221" t="s">
        <v>168</v>
      </c>
      <c r="E273" s="232" t="s">
        <v>19</v>
      </c>
      <c r="F273" s="233" t="s">
        <v>347</v>
      </c>
      <c r="G273" s="231"/>
      <c r="H273" s="234">
        <v>-9.2400000000000002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0" t="s">
        <v>168</v>
      </c>
      <c r="AU273" s="240" t="s">
        <v>174</v>
      </c>
      <c r="AV273" s="14" t="s">
        <v>82</v>
      </c>
      <c r="AW273" s="14" t="s">
        <v>33</v>
      </c>
      <c r="AX273" s="14" t="s">
        <v>72</v>
      </c>
      <c r="AY273" s="240" t="s">
        <v>159</v>
      </c>
    </row>
    <row r="274" s="14" customFormat="1">
      <c r="A274" s="14"/>
      <c r="B274" s="230"/>
      <c r="C274" s="231"/>
      <c r="D274" s="221" t="s">
        <v>168</v>
      </c>
      <c r="E274" s="232" t="s">
        <v>19</v>
      </c>
      <c r="F274" s="233" t="s">
        <v>348</v>
      </c>
      <c r="G274" s="231"/>
      <c r="H274" s="234">
        <v>-1.6879999999999999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0" t="s">
        <v>168</v>
      </c>
      <c r="AU274" s="240" t="s">
        <v>174</v>
      </c>
      <c r="AV274" s="14" t="s">
        <v>82</v>
      </c>
      <c r="AW274" s="14" t="s">
        <v>33</v>
      </c>
      <c r="AX274" s="14" t="s">
        <v>72</v>
      </c>
      <c r="AY274" s="240" t="s">
        <v>159</v>
      </c>
    </row>
    <row r="275" s="14" customFormat="1">
      <c r="A275" s="14"/>
      <c r="B275" s="230"/>
      <c r="C275" s="231"/>
      <c r="D275" s="221" t="s">
        <v>168</v>
      </c>
      <c r="E275" s="232" t="s">
        <v>19</v>
      </c>
      <c r="F275" s="233" t="s">
        <v>349</v>
      </c>
      <c r="G275" s="231"/>
      <c r="H275" s="234">
        <v>-54.560000000000002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0" t="s">
        <v>168</v>
      </c>
      <c r="AU275" s="240" t="s">
        <v>174</v>
      </c>
      <c r="AV275" s="14" t="s">
        <v>82</v>
      </c>
      <c r="AW275" s="14" t="s">
        <v>33</v>
      </c>
      <c r="AX275" s="14" t="s">
        <v>72</v>
      </c>
      <c r="AY275" s="240" t="s">
        <v>159</v>
      </c>
    </row>
    <row r="276" s="14" customFormat="1">
      <c r="A276" s="14"/>
      <c r="B276" s="230"/>
      <c r="C276" s="231"/>
      <c r="D276" s="221" t="s">
        <v>168</v>
      </c>
      <c r="E276" s="232" t="s">
        <v>19</v>
      </c>
      <c r="F276" s="233" t="s">
        <v>350</v>
      </c>
      <c r="G276" s="231"/>
      <c r="H276" s="234">
        <v>-3.4350000000000001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0" t="s">
        <v>168</v>
      </c>
      <c r="AU276" s="240" t="s">
        <v>174</v>
      </c>
      <c r="AV276" s="14" t="s">
        <v>82</v>
      </c>
      <c r="AW276" s="14" t="s">
        <v>33</v>
      </c>
      <c r="AX276" s="14" t="s">
        <v>72</v>
      </c>
      <c r="AY276" s="240" t="s">
        <v>159</v>
      </c>
    </row>
    <row r="277" s="14" customFormat="1">
      <c r="A277" s="14"/>
      <c r="B277" s="230"/>
      <c r="C277" s="231"/>
      <c r="D277" s="221" t="s">
        <v>168</v>
      </c>
      <c r="E277" s="232" t="s">
        <v>19</v>
      </c>
      <c r="F277" s="233" t="s">
        <v>351</v>
      </c>
      <c r="G277" s="231"/>
      <c r="H277" s="234">
        <v>-1.8520000000000001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0" t="s">
        <v>168</v>
      </c>
      <c r="AU277" s="240" t="s">
        <v>174</v>
      </c>
      <c r="AV277" s="14" t="s">
        <v>82</v>
      </c>
      <c r="AW277" s="14" t="s">
        <v>33</v>
      </c>
      <c r="AX277" s="14" t="s">
        <v>72</v>
      </c>
      <c r="AY277" s="240" t="s">
        <v>159</v>
      </c>
    </row>
    <row r="278" s="14" customFormat="1">
      <c r="A278" s="14"/>
      <c r="B278" s="230"/>
      <c r="C278" s="231"/>
      <c r="D278" s="221" t="s">
        <v>168</v>
      </c>
      <c r="E278" s="232" t="s">
        <v>19</v>
      </c>
      <c r="F278" s="233" t="s">
        <v>352</v>
      </c>
      <c r="G278" s="231"/>
      <c r="H278" s="234">
        <v>-74.400000000000006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0" t="s">
        <v>168</v>
      </c>
      <c r="AU278" s="240" t="s">
        <v>174</v>
      </c>
      <c r="AV278" s="14" t="s">
        <v>82</v>
      </c>
      <c r="AW278" s="14" t="s">
        <v>33</v>
      </c>
      <c r="AX278" s="14" t="s">
        <v>72</v>
      </c>
      <c r="AY278" s="240" t="s">
        <v>159</v>
      </c>
    </row>
    <row r="279" s="14" customFormat="1">
      <c r="A279" s="14"/>
      <c r="B279" s="230"/>
      <c r="C279" s="231"/>
      <c r="D279" s="221" t="s">
        <v>168</v>
      </c>
      <c r="E279" s="232" t="s">
        <v>19</v>
      </c>
      <c r="F279" s="233" t="s">
        <v>353</v>
      </c>
      <c r="G279" s="231"/>
      <c r="H279" s="234">
        <v>-11.220000000000001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0" t="s">
        <v>168</v>
      </c>
      <c r="AU279" s="240" t="s">
        <v>174</v>
      </c>
      <c r="AV279" s="14" t="s">
        <v>82</v>
      </c>
      <c r="AW279" s="14" t="s">
        <v>33</v>
      </c>
      <c r="AX279" s="14" t="s">
        <v>72</v>
      </c>
      <c r="AY279" s="240" t="s">
        <v>159</v>
      </c>
    </row>
    <row r="280" s="15" customFormat="1">
      <c r="A280" s="15"/>
      <c r="B280" s="241"/>
      <c r="C280" s="242"/>
      <c r="D280" s="221" t="s">
        <v>168</v>
      </c>
      <c r="E280" s="243" t="s">
        <v>19</v>
      </c>
      <c r="F280" s="244" t="s">
        <v>173</v>
      </c>
      <c r="G280" s="242"/>
      <c r="H280" s="245">
        <v>456.36599999999999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1" t="s">
        <v>168</v>
      </c>
      <c r="AU280" s="251" t="s">
        <v>174</v>
      </c>
      <c r="AV280" s="15" t="s">
        <v>174</v>
      </c>
      <c r="AW280" s="15" t="s">
        <v>33</v>
      </c>
      <c r="AX280" s="15" t="s">
        <v>72</v>
      </c>
      <c r="AY280" s="251" t="s">
        <v>159</v>
      </c>
    </row>
    <row r="281" s="14" customFormat="1">
      <c r="A281" s="14"/>
      <c r="B281" s="230"/>
      <c r="C281" s="231"/>
      <c r="D281" s="221" t="s">
        <v>168</v>
      </c>
      <c r="E281" s="232" t="s">
        <v>19</v>
      </c>
      <c r="F281" s="233" t="s">
        <v>354</v>
      </c>
      <c r="G281" s="231"/>
      <c r="H281" s="234">
        <v>180.12000000000001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0" t="s">
        <v>168</v>
      </c>
      <c r="AU281" s="240" t="s">
        <v>174</v>
      </c>
      <c r="AV281" s="14" t="s">
        <v>82</v>
      </c>
      <c r="AW281" s="14" t="s">
        <v>33</v>
      </c>
      <c r="AX281" s="14" t="s">
        <v>72</v>
      </c>
      <c r="AY281" s="240" t="s">
        <v>159</v>
      </c>
    </row>
    <row r="282" s="14" customFormat="1">
      <c r="A282" s="14"/>
      <c r="B282" s="230"/>
      <c r="C282" s="231"/>
      <c r="D282" s="221" t="s">
        <v>168</v>
      </c>
      <c r="E282" s="232" t="s">
        <v>19</v>
      </c>
      <c r="F282" s="233" t="s">
        <v>355</v>
      </c>
      <c r="G282" s="231"/>
      <c r="H282" s="234">
        <v>-9.3900000000000006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0" t="s">
        <v>168</v>
      </c>
      <c r="AU282" s="240" t="s">
        <v>174</v>
      </c>
      <c r="AV282" s="14" t="s">
        <v>82</v>
      </c>
      <c r="AW282" s="14" t="s">
        <v>33</v>
      </c>
      <c r="AX282" s="14" t="s">
        <v>72</v>
      </c>
      <c r="AY282" s="240" t="s">
        <v>159</v>
      </c>
    </row>
    <row r="283" s="14" customFormat="1">
      <c r="A283" s="14"/>
      <c r="B283" s="230"/>
      <c r="C283" s="231"/>
      <c r="D283" s="221" t="s">
        <v>168</v>
      </c>
      <c r="E283" s="232" t="s">
        <v>19</v>
      </c>
      <c r="F283" s="233" t="s">
        <v>356</v>
      </c>
      <c r="G283" s="231"/>
      <c r="H283" s="234">
        <v>-9.2400000000000002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168</v>
      </c>
      <c r="AU283" s="240" t="s">
        <v>174</v>
      </c>
      <c r="AV283" s="14" t="s">
        <v>82</v>
      </c>
      <c r="AW283" s="14" t="s">
        <v>33</v>
      </c>
      <c r="AX283" s="14" t="s">
        <v>72</v>
      </c>
      <c r="AY283" s="240" t="s">
        <v>159</v>
      </c>
    </row>
    <row r="284" s="15" customFormat="1">
      <c r="A284" s="15"/>
      <c r="B284" s="241"/>
      <c r="C284" s="242"/>
      <c r="D284" s="221" t="s">
        <v>168</v>
      </c>
      <c r="E284" s="243" t="s">
        <v>19</v>
      </c>
      <c r="F284" s="244" t="s">
        <v>173</v>
      </c>
      <c r="G284" s="242"/>
      <c r="H284" s="245">
        <v>161.49000000000001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1" t="s">
        <v>168</v>
      </c>
      <c r="AU284" s="251" t="s">
        <v>174</v>
      </c>
      <c r="AV284" s="15" t="s">
        <v>174</v>
      </c>
      <c r="AW284" s="15" t="s">
        <v>33</v>
      </c>
      <c r="AX284" s="15" t="s">
        <v>72</v>
      </c>
      <c r="AY284" s="251" t="s">
        <v>159</v>
      </c>
    </row>
    <row r="285" s="14" customFormat="1">
      <c r="A285" s="14"/>
      <c r="B285" s="230"/>
      <c r="C285" s="231"/>
      <c r="D285" s="221" t="s">
        <v>168</v>
      </c>
      <c r="E285" s="232" t="s">
        <v>19</v>
      </c>
      <c r="F285" s="233" t="s">
        <v>357</v>
      </c>
      <c r="G285" s="231"/>
      <c r="H285" s="234">
        <v>74.930000000000007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0" t="s">
        <v>168</v>
      </c>
      <c r="AU285" s="240" t="s">
        <v>174</v>
      </c>
      <c r="AV285" s="14" t="s">
        <v>82</v>
      </c>
      <c r="AW285" s="14" t="s">
        <v>33</v>
      </c>
      <c r="AX285" s="14" t="s">
        <v>72</v>
      </c>
      <c r="AY285" s="240" t="s">
        <v>159</v>
      </c>
    </row>
    <row r="286" s="14" customFormat="1">
      <c r="A286" s="14"/>
      <c r="B286" s="230"/>
      <c r="C286" s="231"/>
      <c r="D286" s="221" t="s">
        <v>168</v>
      </c>
      <c r="E286" s="232" t="s">
        <v>19</v>
      </c>
      <c r="F286" s="233" t="s">
        <v>358</v>
      </c>
      <c r="G286" s="231"/>
      <c r="H286" s="234">
        <v>-2.0910000000000002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0" t="s">
        <v>168</v>
      </c>
      <c r="AU286" s="240" t="s">
        <v>174</v>
      </c>
      <c r="AV286" s="14" t="s">
        <v>82</v>
      </c>
      <c r="AW286" s="14" t="s">
        <v>33</v>
      </c>
      <c r="AX286" s="14" t="s">
        <v>72</v>
      </c>
      <c r="AY286" s="240" t="s">
        <v>159</v>
      </c>
    </row>
    <row r="287" s="15" customFormat="1">
      <c r="A287" s="15"/>
      <c r="B287" s="241"/>
      <c r="C287" s="242"/>
      <c r="D287" s="221" t="s">
        <v>168</v>
      </c>
      <c r="E287" s="243" t="s">
        <v>19</v>
      </c>
      <c r="F287" s="244" t="s">
        <v>173</v>
      </c>
      <c r="G287" s="242"/>
      <c r="H287" s="245">
        <v>72.838999999999999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1" t="s">
        <v>168</v>
      </c>
      <c r="AU287" s="251" t="s">
        <v>174</v>
      </c>
      <c r="AV287" s="15" t="s">
        <v>174</v>
      </c>
      <c r="AW287" s="15" t="s">
        <v>33</v>
      </c>
      <c r="AX287" s="15" t="s">
        <v>72</v>
      </c>
      <c r="AY287" s="251" t="s">
        <v>159</v>
      </c>
    </row>
    <row r="288" s="13" customFormat="1">
      <c r="A288" s="13"/>
      <c r="B288" s="219"/>
      <c r="C288" s="220"/>
      <c r="D288" s="221" t="s">
        <v>168</v>
      </c>
      <c r="E288" s="222" t="s">
        <v>19</v>
      </c>
      <c r="F288" s="223" t="s">
        <v>265</v>
      </c>
      <c r="G288" s="220"/>
      <c r="H288" s="222" t="s">
        <v>19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9" t="s">
        <v>168</v>
      </c>
      <c r="AU288" s="229" t="s">
        <v>174</v>
      </c>
      <c r="AV288" s="13" t="s">
        <v>80</v>
      </c>
      <c r="AW288" s="13" t="s">
        <v>33</v>
      </c>
      <c r="AX288" s="13" t="s">
        <v>72</v>
      </c>
      <c r="AY288" s="229" t="s">
        <v>159</v>
      </c>
    </row>
    <row r="289" s="14" customFormat="1">
      <c r="A289" s="14"/>
      <c r="B289" s="230"/>
      <c r="C289" s="231"/>
      <c r="D289" s="221" t="s">
        <v>168</v>
      </c>
      <c r="E289" s="232" t="s">
        <v>19</v>
      </c>
      <c r="F289" s="233" t="s">
        <v>359</v>
      </c>
      <c r="G289" s="231"/>
      <c r="H289" s="234">
        <v>54.810000000000002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0" t="s">
        <v>168</v>
      </c>
      <c r="AU289" s="240" t="s">
        <v>174</v>
      </c>
      <c r="AV289" s="14" t="s">
        <v>82</v>
      </c>
      <c r="AW289" s="14" t="s">
        <v>33</v>
      </c>
      <c r="AX289" s="14" t="s">
        <v>72</v>
      </c>
      <c r="AY289" s="240" t="s">
        <v>159</v>
      </c>
    </row>
    <row r="290" s="14" customFormat="1">
      <c r="A290" s="14"/>
      <c r="B290" s="230"/>
      <c r="C290" s="231"/>
      <c r="D290" s="221" t="s">
        <v>168</v>
      </c>
      <c r="E290" s="232" t="s">
        <v>19</v>
      </c>
      <c r="F290" s="233" t="s">
        <v>360</v>
      </c>
      <c r="G290" s="231"/>
      <c r="H290" s="234">
        <v>30.789999999999999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0" t="s">
        <v>168</v>
      </c>
      <c r="AU290" s="240" t="s">
        <v>174</v>
      </c>
      <c r="AV290" s="14" t="s">
        <v>82</v>
      </c>
      <c r="AW290" s="14" t="s">
        <v>33</v>
      </c>
      <c r="AX290" s="14" t="s">
        <v>72</v>
      </c>
      <c r="AY290" s="240" t="s">
        <v>159</v>
      </c>
    </row>
    <row r="291" s="14" customFormat="1">
      <c r="A291" s="14"/>
      <c r="B291" s="230"/>
      <c r="C291" s="231"/>
      <c r="D291" s="221" t="s">
        <v>168</v>
      </c>
      <c r="E291" s="232" t="s">
        <v>19</v>
      </c>
      <c r="F291" s="233" t="s">
        <v>361</v>
      </c>
      <c r="G291" s="231"/>
      <c r="H291" s="234">
        <v>37.119999999999997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168</v>
      </c>
      <c r="AU291" s="240" t="s">
        <v>174</v>
      </c>
      <c r="AV291" s="14" t="s">
        <v>82</v>
      </c>
      <c r="AW291" s="14" t="s">
        <v>33</v>
      </c>
      <c r="AX291" s="14" t="s">
        <v>72</v>
      </c>
      <c r="AY291" s="240" t="s">
        <v>159</v>
      </c>
    </row>
    <row r="292" s="14" customFormat="1">
      <c r="A292" s="14"/>
      <c r="B292" s="230"/>
      <c r="C292" s="231"/>
      <c r="D292" s="221" t="s">
        <v>168</v>
      </c>
      <c r="E292" s="232" t="s">
        <v>19</v>
      </c>
      <c r="F292" s="233" t="s">
        <v>362</v>
      </c>
      <c r="G292" s="231"/>
      <c r="H292" s="234">
        <v>22.620000000000001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168</v>
      </c>
      <c r="AU292" s="240" t="s">
        <v>174</v>
      </c>
      <c r="AV292" s="14" t="s">
        <v>82</v>
      </c>
      <c r="AW292" s="14" t="s">
        <v>33</v>
      </c>
      <c r="AX292" s="14" t="s">
        <v>72</v>
      </c>
      <c r="AY292" s="240" t="s">
        <v>159</v>
      </c>
    </row>
    <row r="293" s="14" customFormat="1">
      <c r="A293" s="14"/>
      <c r="B293" s="230"/>
      <c r="C293" s="231"/>
      <c r="D293" s="221" t="s">
        <v>168</v>
      </c>
      <c r="E293" s="232" t="s">
        <v>19</v>
      </c>
      <c r="F293" s="233" t="s">
        <v>363</v>
      </c>
      <c r="G293" s="231"/>
      <c r="H293" s="234">
        <v>6.0899999999999999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0" t="s">
        <v>168</v>
      </c>
      <c r="AU293" s="240" t="s">
        <v>174</v>
      </c>
      <c r="AV293" s="14" t="s">
        <v>82</v>
      </c>
      <c r="AW293" s="14" t="s">
        <v>33</v>
      </c>
      <c r="AX293" s="14" t="s">
        <v>72</v>
      </c>
      <c r="AY293" s="240" t="s">
        <v>159</v>
      </c>
    </row>
    <row r="294" s="14" customFormat="1">
      <c r="A294" s="14"/>
      <c r="B294" s="230"/>
      <c r="C294" s="231"/>
      <c r="D294" s="221" t="s">
        <v>168</v>
      </c>
      <c r="E294" s="232" t="s">
        <v>19</v>
      </c>
      <c r="F294" s="233" t="s">
        <v>364</v>
      </c>
      <c r="G294" s="231"/>
      <c r="H294" s="234">
        <v>18.125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0" t="s">
        <v>168</v>
      </c>
      <c r="AU294" s="240" t="s">
        <v>174</v>
      </c>
      <c r="AV294" s="14" t="s">
        <v>82</v>
      </c>
      <c r="AW294" s="14" t="s">
        <v>33</v>
      </c>
      <c r="AX294" s="14" t="s">
        <v>72</v>
      </c>
      <c r="AY294" s="240" t="s">
        <v>159</v>
      </c>
    </row>
    <row r="295" s="14" customFormat="1">
      <c r="A295" s="14"/>
      <c r="B295" s="230"/>
      <c r="C295" s="231"/>
      <c r="D295" s="221" t="s">
        <v>168</v>
      </c>
      <c r="E295" s="232" t="s">
        <v>19</v>
      </c>
      <c r="F295" s="233" t="s">
        <v>365</v>
      </c>
      <c r="G295" s="231"/>
      <c r="H295" s="234">
        <v>33.640000000000001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168</v>
      </c>
      <c r="AU295" s="240" t="s">
        <v>174</v>
      </c>
      <c r="AV295" s="14" t="s">
        <v>82</v>
      </c>
      <c r="AW295" s="14" t="s">
        <v>33</v>
      </c>
      <c r="AX295" s="14" t="s">
        <v>72</v>
      </c>
      <c r="AY295" s="240" t="s">
        <v>159</v>
      </c>
    </row>
    <row r="296" s="14" customFormat="1">
      <c r="A296" s="14"/>
      <c r="B296" s="230"/>
      <c r="C296" s="231"/>
      <c r="D296" s="221" t="s">
        <v>168</v>
      </c>
      <c r="E296" s="232" t="s">
        <v>19</v>
      </c>
      <c r="F296" s="233" t="s">
        <v>366</v>
      </c>
      <c r="G296" s="231"/>
      <c r="H296" s="234">
        <v>24.649999999999999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168</v>
      </c>
      <c r="AU296" s="240" t="s">
        <v>174</v>
      </c>
      <c r="AV296" s="14" t="s">
        <v>82</v>
      </c>
      <c r="AW296" s="14" t="s">
        <v>33</v>
      </c>
      <c r="AX296" s="14" t="s">
        <v>72</v>
      </c>
      <c r="AY296" s="240" t="s">
        <v>159</v>
      </c>
    </row>
    <row r="297" s="14" customFormat="1">
      <c r="A297" s="14"/>
      <c r="B297" s="230"/>
      <c r="C297" s="231"/>
      <c r="D297" s="221" t="s">
        <v>168</v>
      </c>
      <c r="E297" s="232" t="s">
        <v>19</v>
      </c>
      <c r="F297" s="233" t="s">
        <v>367</v>
      </c>
      <c r="G297" s="231"/>
      <c r="H297" s="234">
        <v>-6.0750000000000002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0" t="s">
        <v>168</v>
      </c>
      <c r="AU297" s="240" t="s">
        <v>174</v>
      </c>
      <c r="AV297" s="14" t="s">
        <v>82</v>
      </c>
      <c r="AW297" s="14" t="s">
        <v>33</v>
      </c>
      <c r="AX297" s="14" t="s">
        <v>72</v>
      </c>
      <c r="AY297" s="240" t="s">
        <v>159</v>
      </c>
    </row>
    <row r="298" s="14" customFormat="1">
      <c r="A298" s="14"/>
      <c r="B298" s="230"/>
      <c r="C298" s="231"/>
      <c r="D298" s="221" t="s">
        <v>168</v>
      </c>
      <c r="E298" s="232" t="s">
        <v>19</v>
      </c>
      <c r="F298" s="233" t="s">
        <v>348</v>
      </c>
      <c r="G298" s="231"/>
      <c r="H298" s="234">
        <v>-1.6879999999999999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168</v>
      </c>
      <c r="AU298" s="240" t="s">
        <v>174</v>
      </c>
      <c r="AV298" s="14" t="s">
        <v>82</v>
      </c>
      <c r="AW298" s="14" t="s">
        <v>33</v>
      </c>
      <c r="AX298" s="14" t="s">
        <v>72</v>
      </c>
      <c r="AY298" s="240" t="s">
        <v>159</v>
      </c>
    </row>
    <row r="299" s="14" customFormat="1">
      <c r="A299" s="14"/>
      <c r="B299" s="230"/>
      <c r="C299" s="231"/>
      <c r="D299" s="221" t="s">
        <v>168</v>
      </c>
      <c r="E299" s="232" t="s">
        <v>19</v>
      </c>
      <c r="F299" s="233" t="s">
        <v>368</v>
      </c>
      <c r="G299" s="231"/>
      <c r="H299" s="234">
        <v>-12.346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0" t="s">
        <v>168</v>
      </c>
      <c r="AU299" s="240" t="s">
        <v>174</v>
      </c>
      <c r="AV299" s="14" t="s">
        <v>82</v>
      </c>
      <c r="AW299" s="14" t="s">
        <v>33</v>
      </c>
      <c r="AX299" s="14" t="s">
        <v>72</v>
      </c>
      <c r="AY299" s="240" t="s">
        <v>159</v>
      </c>
    </row>
    <row r="300" s="13" customFormat="1">
      <c r="A300" s="13"/>
      <c r="B300" s="219"/>
      <c r="C300" s="220"/>
      <c r="D300" s="221" t="s">
        <v>168</v>
      </c>
      <c r="E300" s="222" t="s">
        <v>19</v>
      </c>
      <c r="F300" s="223" t="s">
        <v>369</v>
      </c>
      <c r="G300" s="220"/>
      <c r="H300" s="222" t="s">
        <v>19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29" t="s">
        <v>168</v>
      </c>
      <c r="AU300" s="229" t="s">
        <v>174</v>
      </c>
      <c r="AV300" s="13" t="s">
        <v>80</v>
      </c>
      <c r="AW300" s="13" t="s">
        <v>33</v>
      </c>
      <c r="AX300" s="13" t="s">
        <v>72</v>
      </c>
      <c r="AY300" s="229" t="s">
        <v>159</v>
      </c>
    </row>
    <row r="301" s="14" customFormat="1">
      <c r="A301" s="14"/>
      <c r="B301" s="230"/>
      <c r="C301" s="231"/>
      <c r="D301" s="221" t="s">
        <v>168</v>
      </c>
      <c r="E301" s="232" t="s">
        <v>19</v>
      </c>
      <c r="F301" s="233" t="s">
        <v>370</v>
      </c>
      <c r="G301" s="231"/>
      <c r="H301" s="234">
        <v>-3.6800000000000002</v>
      </c>
      <c r="I301" s="235"/>
      <c r="J301" s="231"/>
      <c r="K301" s="231"/>
      <c r="L301" s="236"/>
      <c r="M301" s="237"/>
      <c r="N301" s="238"/>
      <c r="O301" s="238"/>
      <c r="P301" s="238"/>
      <c r="Q301" s="238"/>
      <c r="R301" s="238"/>
      <c r="S301" s="238"/>
      <c r="T301" s="23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0" t="s">
        <v>168</v>
      </c>
      <c r="AU301" s="240" t="s">
        <v>174</v>
      </c>
      <c r="AV301" s="14" t="s">
        <v>82</v>
      </c>
      <c r="AW301" s="14" t="s">
        <v>33</v>
      </c>
      <c r="AX301" s="14" t="s">
        <v>72</v>
      </c>
      <c r="AY301" s="240" t="s">
        <v>159</v>
      </c>
    </row>
    <row r="302" s="14" customFormat="1">
      <c r="A302" s="14"/>
      <c r="B302" s="230"/>
      <c r="C302" s="231"/>
      <c r="D302" s="221" t="s">
        <v>168</v>
      </c>
      <c r="E302" s="232" t="s">
        <v>19</v>
      </c>
      <c r="F302" s="233" t="s">
        <v>371</v>
      </c>
      <c r="G302" s="231"/>
      <c r="H302" s="234">
        <v>-12.6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0" t="s">
        <v>168</v>
      </c>
      <c r="AU302" s="240" t="s">
        <v>174</v>
      </c>
      <c r="AV302" s="14" t="s">
        <v>82</v>
      </c>
      <c r="AW302" s="14" t="s">
        <v>33</v>
      </c>
      <c r="AX302" s="14" t="s">
        <v>72</v>
      </c>
      <c r="AY302" s="240" t="s">
        <v>159</v>
      </c>
    </row>
    <row r="303" s="14" customFormat="1">
      <c r="A303" s="14"/>
      <c r="B303" s="230"/>
      <c r="C303" s="231"/>
      <c r="D303" s="221" t="s">
        <v>168</v>
      </c>
      <c r="E303" s="232" t="s">
        <v>19</v>
      </c>
      <c r="F303" s="233" t="s">
        <v>372</v>
      </c>
      <c r="G303" s="231"/>
      <c r="H303" s="234">
        <v>-13.9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0" t="s">
        <v>168</v>
      </c>
      <c r="AU303" s="240" t="s">
        <v>174</v>
      </c>
      <c r="AV303" s="14" t="s">
        <v>82</v>
      </c>
      <c r="AW303" s="14" t="s">
        <v>33</v>
      </c>
      <c r="AX303" s="14" t="s">
        <v>72</v>
      </c>
      <c r="AY303" s="240" t="s">
        <v>159</v>
      </c>
    </row>
    <row r="304" s="14" customFormat="1">
      <c r="A304" s="14"/>
      <c r="B304" s="230"/>
      <c r="C304" s="231"/>
      <c r="D304" s="221" t="s">
        <v>168</v>
      </c>
      <c r="E304" s="232" t="s">
        <v>19</v>
      </c>
      <c r="F304" s="233" t="s">
        <v>373</v>
      </c>
      <c r="G304" s="231"/>
      <c r="H304" s="234">
        <v>-14.199999999999999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0" t="s">
        <v>168</v>
      </c>
      <c r="AU304" s="240" t="s">
        <v>174</v>
      </c>
      <c r="AV304" s="14" t="s">
        <v>82</v>
      </c>
      <c r="AW304" s="14" t="s">
        <v>33</v>
      </c>
      <c r="AX304" s="14" t="s">
        <v>72</v>
      </c>
      <c r="AY304" s="240" t="s">
        <v>159</v>
      </c>
    </row>
    <row r="305" s="15" customFormat="1">
      <c r="A305" s="15"/>
      <c r="B305" s="241"/>
      <c r="C305" s="242"/>
      <c r="D305" s="221" t="s">
        <v>168</v>
      </c>
      <c r="E305" s="243" t="s">
        <v>19</v>
      </c>
      <c r="F305" s="244" t="s">
        <v>173</v>
      </c>
      <c r="G305" s="242"/>
      <c r="H305" s="245">
        <v>163.356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1" t="s">
        <v>168</v>
      </c>
      <c r="AU305" s="251" t="s">
        <v>174</v>
      </c>
      <c r="AV305" s="15" t="s">
        <v>174</v>
      </c>
      <c r="AW305" s="15" t="s">
        <v>33</v>
      </c>
      <c r="AX305" s="15" t="s">
        <v>72</v>
      </c>
      <c r="AY305" s="251" t="s">
        <v>159</v>
      </c>
    </row>
    <row r="306" s="16" customFormat="1">
      <c r="A306" s="16"/>
      <c r="B306" s="252"/>
      <c r="C306" s="253"/>
      <c r="D306" s="221" t="s">
        <v>168</v>
      </c>
      <c r="E306" s="254" t="s">
        <v>19</v>
      </c>
      <c r="F306" s="255" t="s">
        <v>179</v>
      </c>
      <c r="G306" s="253"/>
      <c r="H306" s="256">
        <v>961.71699999999998</v>
      </c>
      <c r="I306" s="257"/>
      <c r="J306" s="253"/>
      <c r="K306" s="253"/>
      <c r="L306" s="258"/>
      <c r="M306" s="259"/>
      <c r="N306" s="260"/>
      <c r="O306" s="260"/>
      <c r="P306" s="260"/>
      <c r="Q306" s="260"/>
      <c r="R306" s="260"/>
      <c r="S306" s="260"/>
      <c r="T306" s="261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62" t="s">
        <v>168</v>
      </c>
      <c r="AU306" s="262" t="s">
        <v>174</v>
      </c>
      <c r="AV306" s="16" t="s">
        <v>166</v>
      </c>
      <c r="AW306" s="16" t="s">
        <v>33</v>
      </c>
      <c r="AX306" s="16" t="s">
        <v>80</v>
      </c>
      <c r="AY306" s="262" t="s">
        <v>159</v>
      </c>
    </row>
    <row r="307" s="2" customFormat="1" ht="24.15" customHeight="1">
      <c r="A307" s="40"/>
      <c r="B307" s="41"/>
      <c r="C307" s="206" t="s">
        <v>374</v>
      </c>
      <c r="D307" s="206" t="s">
        <v>161</v>
      </c>
      <c r="E307" s="207" t="s">
        <v>375</v>
      </c>
      <c r="F307" s="208" t="s">
        <v>376</v>
      </c>
      <c r="G307" s="209" t="s">
        <v>263</v>
      </c>
      <c r="H307" s="210">
        <v>961.71699999999998</v>
      </c>
      <c r="I307" s="211"/>
      <c r="J307" s="212">
        <f>ROUND(I307*H307,2)</f>
        <v>0</v>
      </c>
      <c r="K307" s="208" t="s">
        <v>165</v>
      </c>
      <c r="L307" s="46"/>
      <c r="M307" s="213" t="s">
        <v>19</v>
      </c>
      <c r="N307" s="214" t="s">
        <v>43</v>
      </c>
      <c r="O307" s="86"/>
      <c r="P307" s="215">
        <f>O307*H307</f>
        <v>0</v>
      </c>
      <c r="Q307" s="215">
        <v>0.0043800000000000002</v>
      </c>
      <c r="R307" s="215">
        <f>Q307*H307</f>
        <v>4.2123204599999999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166</v>
      </c>
      <c r="AT307" s="217" t="s">
        <v>161</v>
      </c>
      <c r="AU307" s="217" t="s">
        <v>174</v>
      </c>
      <c r="AY307" s="19" t="s">
        <v>159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166</v>
      </c>
      <c r="BM307" s="217" t="s">
        <v>377</v>
      </c>
    </row>
    <row r="308" s="13" customFormat="1">
      <c r="A308" s="13"/>
      <c r="B308" s="219"/>
      <c r="C308" s="220"/>
      <c r="D308" s="221" t="s">
        <v>168</v>
      </c>
      <c r="E308" s="222" t="s">
        <v>19</v>
      </c>
      <c r="F308" s="223" t="s">
        <v>314</v>
      </c>
      <c r="G308" s="220"/>
      <c r="H308" s="222" t="s">
        <v>19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9" t="s">
        <v>168</v>
      </c>
      <c r="AU308" s="229" t="s">
        <v>174</v>
      </c>
      <c r="AV308" s="13" t="s">
        <v>80</v>
      </c>
      <c r="AW308" s="13" t="s">
        <v>33</v>
      </c>
      <c r="AX308" s="13" t="s">
        <v>72</v>
      </c>
      <c r="AY308" s="229" t="s">
        <v>159</v>
      </c>
    </row>
    <row r="309" s="14" customFormat="1">
      <c r="A309" s="14"/>
      <c r="B309" s="230"/>
      <c r="C309" s="231"/>
      <c r="D309" s="221" t="s">
        <v>168</v>
      </c>
      <c r="E309" s="232" t="s">
        <v>19</v>
      </c>
      <c r="F309" s="233" t="s">
        <v>340</v>
      </c>
      <c r="G309" s="231"/>
      <c r="H309" s="234">
        <v>121.459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0" t="s">
        <v>168</v>
      </c>
      <c r="AU309" s="240" t="s">
        <v>174</v>
      </c>
      <c r="AV309" s="14" t="s">
        <v>82</v>
      </c>
      <c r="AW309" s="14" t="s">
        <v>33</v>
      </c>
      <c r="AX309" s="14" t="s">
        <v>72</v>
      </c>
      <c r="AY309" s="240" t="s">
        <v>159</v>
      </c>
    </row>
    <row r="310" s="14" customFormat="1">
      <c r="A310" s="14"/>
      <c r="B310" s="230"/>
      <c r="C310" s="231"/>
      <c r="D310" s="221" t="s">
        <v>168</v>
      </c>
      <c r="E310" s="232" t="s">
        <v>19</v>
      </c>
      <c r="F310" s="233" t="s">
        <v>341</v>
      </c>
      <c r="G310" s="231"/>
      <c r="H310" s="234">
        <v>-7.8929999999999998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0" t="s">
        <v>168</v>
      </c>
      <c r="AU310" s="240" t="s">
        <v>174</v>
      </c>
      <c r="AV310" s="14" t="s">
        <v>82</v>
      </c>
      <c r="AW310" s="14" t="s">
        <v>33</v>
      </c>
      <c r="AX310" s="14" t="s">
        <v>72</v>
      </c>
      <c r="AY310" s="240" t="s">
        <v>159</v>
      </c>
    </row>
    <row r="311" s="14" customFormat="1">
      <c r="A311" s="14"/>
      <c r="B311" s="230"/>
      <c r="C311" s="231"/>
      <c r="D311" s="221" t="s">
        <v>168</v>
      </c>
      <c r="E311" s="232" t="s">
        <v>19</v>
      </c>
      <c r="F311" s="233" t="s">
        <v>342</v>
      </c>
      <c r="G311" s="231"/>
      <c r="H311" s="234">
        <v>-0.81000000000000005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168</v>
      </c>
      <c r="AU311" s="240" t="s">
        <v>174</v>
      </c>
      <c r="AV311" s="14" t="s">
        <v>82</v>
      </c>
      <c r="AW311" s="14" t="s">
        <v>33</v>
      </c>
      <c r="AX311" s="14" t="s">
        <v>72</v>
      </c>
      <c r="AY311" s="240" t="s">
        <v>159</v>
      </c>
    </row>
    <row r="312" s="14" customFormat="1">
      <c r="A312" s="14"/>
      <c r="B312" s="230"/>
      <c r="C312" s="231"/>
      <c r="D312" s="221" t="s">
        <v>168</v>
      </c>
      <c r="E312" s="232" t="s">
        <v>19</v>
      </c>
      <c r="F312" s="233" t="s">
        <v>343</v>
      </c>
      <c r="G312" s="231"/>
      <c r="H312" s="234">
        <v>-5.0899999999999999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0" t="s">
        <v>168</v>
      </c>
      <c r="AU312" s="240" t="s">
        <v>174</v>
      </c>
      <c r="AV312" s="14" t="s">
        <v>82</v>
      </c>
      <c r="AW312" s="14" t="s">
        <v>33</v>
      </c>
      <c r="AX312" s="14" t="s">
        <v>72</v>
      </c>
      <c r="AY312" s="240" t="s">
        <v>159</v>
      </c>
    </row>
    <row r="313" s="15" customFormat="1">
      <c r="A313" s="15"/>
      <c r="B313" s="241"/>
      <c r="C313" s="242"/>
      <c r="D313" s="221" t="s">
        <v>168</v>
      </c>
      <c r="E313" s="243" t="s">
        <v>19</v>
      </c>
      <c r="F313" s="244" t="s">
        <v>173</v>
      </c>
      <c r="G313" s="242"/>
      <c r="H313" s="245">
        <v>107.666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1" t="s">
        <v>168</v>
      </c>
      <c r="AU313" s="251" t="s">
        <v>174</v>
      </c>
      <c r="AV313" s="15" t="s">
        <v>174</v>
      </c>
      <c r="AW313" s="15" t="s">
        <v>33</v>
      </c>
      <c r="AX313" s="15" t="s">
        <v>72</v>
      </c>
      <c r="AY313" s="251" t="s">
        <v>159</v>
      </c>
    </row>
    <row r="314" s="14" customFormat="1">
      <c r="A314" s="14"/>
      <c r="B314" s="230"/>
      <c r="C314" s="231"/>
      <c r="D314" s="221" t="s">
        <v>168</v>
      </c>
      <c r="E314" s="232" t="s">
        <v>19</v>
      </c>
      <c r="F314" s="233" t="s">
        <v>344</v>
      </c>
      <c r="G314" s="231"/>
      <c r="H314" s="234">
        <v>630.45000000000005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0" t="s">
        <v>168</v>
      </c>
      <c r="AU314" s="240" t="s">
        <v>174</v>
      </c>
      <c r="AV314" s="14" t="s">
        <v>82</v>
      </c>
      <c r="AW314" s="14" t="s">
        <v>33</v>
      </c>
      <c r="AX314" s="14" t="s">
        <v>72</v>
      </c>
      <c r="AY314" s="240" t="s">
        <v>159</v>
      </c>
    </row>
    <row r="315" s="14" customFormat="1">
      <c r="A315" s="14"/>
      <c r="B315" s="230"/>
      <c r="C315" s="231"/>
      <c r="D315" s="221" t="s">
        <v>168</v>
      </c>
      <c r="E315" s="232" t="s">
        <v>19</v>
      </c>
      <c r="F315" s="233" t="s">
        <v>345</v>
      </c>
      <c r="G315" s="231"/>
      <c r="H315" s="234">
        <v>-15.390000000000001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0" t="s">
        <v>168</v>
      </c>
      <c r="AU315" s="240" t="s">
        <v>174</v>
      </c>
      <c r="AV315" s="14" t="s">
        <v>82</v>
      </c>
      <c r="AW315" s="14" t="s">
        <v>33</v>
      </c>
      <c r="AX315" s="14" t="s">
        <v>72</v>
      </c>
      <c r="AY315" s="240" t="s">
        <v>159</v>
      </c>
    </row>
    <row r="316" s="14" customFormat="1">
      <c r="A316" s="14"/>
      <c r="B316" s="230"/>
      <c r="C316" s="231"/>
      <c r="D316" s="221" t="s">
        <v>168</v>
      </c>
      <c r="E316" s="232" t="s">
        <v>19</v>
      </c>
      <c r="F316" s="233" t="s">
        <v>346</v>
      </c>
      <c r="G316" s="231"/>
      <c r="H316" s="234">
        <v>-2.2989999999999999</v>
      </c>
      <c r="I316" s="235"/>
      <c r="J316" s="231"/>
      <c r="K316" s="231"/>
      <c r="L316" s="236"/>
      <c r="M316" s="237"/>
      <c r="N316" s="238"/>
      <c r="O316" s="238"/>
      <c r="P316" s="238"/>
      <c r="Q316" s="238"/>
      <c r="R316" s="238"/>
      <c r="S316" s="238"/>
      <c r="T316" s="23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0" t="s">
        <v>168</v>
      </c>
      <c r="AU316" s="240" t="s">
        <v>174</v>
      </c>
      <c r="AV316" s="14" t="s">
        <v>82</v>
      </c>
      <c r="AW316" s="14" t="s">
        <v>33</v>
      </c>
      <c r="AX316" s="14" t="s">
        <v>72</v>
      </c>
      <c r="AY316" s="240" t="s">
        <v>159</v>
      </c>
    </row>
    <row r="317" s="14" customFormat="1">
      <c r="A317" s="14"/>
      <c r="B317" s="230"/>
      <c r="C317" s="231"/>
      <c r="D317" s="221" t="s">
        <v>168</v>
      </c>
      <c r="E317" s="232" t="s">
        <v>19</v>
      </c>
      <c r="F317" s="233" t="s">
        <v>347</v>
      </c>
      <c r="G317" s="231"/>
      <c r="H317" s="234">
        <v>-9.2400000000000002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0" t="s">
        <v>168</v>
      </c>
      <c r="AU317" s="240" t="s">
        <v>174</v>
      </c>
      <c r="AV317" s="14" t="s">
        <v>82</v>
      </c>
      <c r="AW317" s="14" t="s">
        <v>33</v>
      </c>
      <c r="AX317" s="14" t="s">
        <v>72</v>
      </c>
      <c r="AY317" s="240" t="s">
        <v>159</v>
      </c>
    </row>
    <row r="318" s="14" customFormat="1">
      <c r="A318" s="14"/>
      <c r="B318" s="230"/>
      <c r="C318" s="231"/>
      <c r="D318" s="221" t="s">
        <v>168</v>
      </c>
      <c r="E318" s="232" t="s">
        <v>19</v>
      </c>
      <c r="F318" s="233" t="s">
        <v>348</v>
      </c>
      <c r="G318" s="231"/>
      <c r="H318" s="234">
        <v>-1.6879999999999999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0" t="s">
        <v>168</v>
      </c>
      <c r="AU318" s="240" t="s">
        <v>174</v>
      </c>
      <c r="AV318" s="14" t="s">
        <v>82</v>
      </c>
      <c r="AW318" s="14" t="s">
        <v>33</v>
      </c>
      <c r="AX318" s="14" t="s">
        <v>72</v>
      </c>
      <c r="AY318" s="240" t="s">
        <v>159</v>
      </c>
    </row>
    <row r="319" s="14" customFormat="1">
      <c r="A319" s="14"/>
      <c r="B319" s="230"/>
      <c r="C319" s="231"/>
      <c r="D319" s="221" t="s">
        <v>168</v>
      </c>
      <c r="E319" s="232" t="s">
        <v>19</v>
      </c>
      <c r="F319" s="233" t="s">
        <v>349</v>
      </c>
      <c r="G319" s="231"/>
      <c r="H319" s="234">
        <v>-54.560000000000002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0" t="s">
        <v>168</v>
      </c>
      <c r="AU319" s="240" t="s">
        <v>174</v>
      </c>
      <c r="AV319" s="14" t="s">
        <v>82</v>
      </c>
      <c r="AW319" s="14" t="s">
        <v>33</v>
      </c>
      <c r="AX319" s="14" t="s">
        <v>72</v>
      </c>
      <c r="AY319" s="240" t="s">
        <v>159</v>
      </c>
    </row>
    <row r="320" s="14" customFormat="1">
      <c r="A320" s="14"/>
      <c r="B320" s="230"/>
      <c r="C320" s="231"/>
      <c r="D320" s="221" t="s">
        <v>168</v>
      </c>
      <c r="E320" s="232" t="s">
        <v>19</v>
      </c>
      <c r="F320" s="233" t="s">
        <v>350</v>
      </c>
      <c r="G320" s="231"/>
      <c r="H320" s="234">
        <v>-3.4350000000000001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0" t="s">
        <v>168</v>
      </c>
      <c r="AU320" s="240" t="s">
        <v>174</v>
      </c>
      <c r="AV320" s="14" t="s">
        <v>82</v>
      </c>
      <c r="AW320" s="14" t="s">
        <v>33</v>
      </c>
      <c r="AX320" s="14" t="s">
        <v>72</v>
      </c>
      <c r="AY320" s="240" t="s">
        <v>159</v>
      </c>
    </row>
    <row r="321" s="14" customFormat="1">
      <c r="A321" s="14"/>
      <c r="B321" s="230"/>
      <c r="C321" s="231"/>
      <c r="D321" s="221" t="s">
        <v>168</v>
      </c>
      <c r="E321" s="232" t="s">
        <v>19</v>
      </c>
      <c r="F321" s="233" t="s">
        <v>351</v>
      </c>
      <c r="G321" s="231"/>
      <c r="H321" s="234">
        <v>-1.8520000000000001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0" t="s">
        <v>168</v>
      </c>
      <c r="AU321" s="240" t="s">
        <v>174</v>
      </c>
      <c r="AV321" s="14" t="s">
        <v>82</v>
      </c>
      <c r="AW321" s="14" t="s">
        <v>33</v>
      </c>
      <c r="AX321" s="14" t="s">
        <v>72</v>
      </c>
      <c r="AY321" s="240" t="s">
        <v>159</v>
      </c>
    </row>
    <row r="322" s="14" customFormat="1">
      <c r="A322" s="14"/>
      <c r="B322" s="230"/>
      <c r="C322" s="231"/>
      <c r="D322" s="221" t="s">
        <v>168</v>
      </c>
      <c r="E322" s="232" t="s">
        <v>19</v>
      </c>
      <c r="F322" s="233" t="s">
        <v>352</v>
      </c>
      <c r="G322" s="231"/>
      <c r="H322" s="234">
        <v>-74.400000000000006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0" t="s">
        <v>168</v>
      </c>
      <c r="AU322" s="240" t="s">
        <v>174</v>
      </c>
      <c r="AV322" s="14" t="s">
        <v>82</v>
      </c>
      <c r="AW322" s="14" t="s">
        <v>33</v>
      </c>
      <c r="AX322" s="14" t="s">
        <v>72</v>
      </c>
      <c r="AY322" s="240" t="s">
        <v>159</v>
      </c>
    </row>
    <row r="323" s="14" customFormat="1">
      <c r="A323" s="14"/>
      <c r="B323" s="230"/>
      <c r="C323" s="231"/>
      <c r="D323" s="221" t="s">
        <v>168</v>
      </c>
      <c r="E323" s="232" t="s">
        <v>19</v>
      </c>
      <c r="F323" s="233" t="s">
        <v>353</v>
      </c>
      <c r="G323" s="231"/>
      <c r="H323" s="234">
        <v>-11.220000000000001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0" t="s">
        <v>168</v>
      </c>
      <c r="AU323" s="240" t="s">
        <v>174</v>
      </c>
      <c r="AV323" s="14" t="s">
        <v>82</v>
      </c>
      <c r="AW323" s="14" t="s">
        <v>33</v>
      </c>
      <c r="AX323" s="14" t="s">
        <v>72</v>
      </c>
      <c r="AY323" s="240" t="s">
        <v>159</v>
      </c>
    </row>
    <row r="324" s="15" customFormat="1">
      <c r="A324" s="15"/>
      <c r="B324" s="241"/>
      <c r="C324" s="242"/>
      <c r="D324" s="221" t="s">
        <v>168</v>
      </c>
      <c r="E324" s="243" t="s">
        <v>19</v>
      </c>
      <c r="F324" s="244" t="s">
        <v>173</v>
      </c>
      <c r="G324" s="242"/>
      <c r="H324" s="245">
        <v>456.36599999999999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1" t="s">
        <v>168</v>
      </c>
      <c r="AU324" s="251" t="s">
        <v>174</v>
      </c>
      <c r="AV324" s="15" t="s">
        <v>174</v>
      </c>
      <c r="AW324" s="15" t="s">
        <v>33</v>
      </c>
      <c r="AX324" s="15" t="s">
        <v>72</v>
      </c>
      <c r="AY324" s="251" t="s">
        <v>159</v>
      </c>
    </row>
    <row r="325" s="14" customFormat="1">
      <c r="A325" s="14"/>
      <c r="B325" s="230"/>
      <c r="C325" s="231"/>
      <c r="D325" s="221" t="s">
        <v>168</v>
      </c>
      <c r="E325" s="232" t="s">
        <v>19</v>
      </c>
      <c r="F325" s="233" t="s">
        <v>354</v>
      </c>
      <c r="G325" s="231"/>
      <c r="H325" s="234">
        <v>180.12000000000001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0" t="s">
        <v>168</v>
      </c>
      <c r="AU325" s="240" t="s">
        <v>174</v>
      </c>
      <c r="AV325" s="14" t="s">
        <v>82</v>
      </c>
      <c r="AW325" s="14" t="s">
        <v>33</v>
      </c>
      <c r="AX325" s="14" t="s">
        <v>72</v>
      </c>
      <c r="AY325" s="240" t="s">
        <v>159</v>
      </c>
    </row>
    <row r="326" s="14" customFormat="1">
      <c r="A326" s="14"/>
      <c r="B326" s="230"/>
      <c r="C326" s="231"/>
      <c r="D326" s="221" t="s">
        <v>168</v>
      </c>
      <c r="E326" s="232" t="s">
        <v>19</v>
      </c>
      <c r="F326" s="233" t="s">
        <v>355</v>
      </c>
      <c r="G326" s="231"/>
      <c r="H326" s="234">
        <v>-9.3900000000000006</v>
      </c>
      <c r="I326" s="235"/>
      <c r="J326" s="231"/>
      <c r="K326" s="231"/>
      <c r="L326" s="236"/>
      <c r="M326" s="237"/>
      <c r="N326" s="238"/>
      <c r="O326" s="238"/>
      <c r="P326" s="238"/>
      <c r="Q326" s="238"/>
      <c r="R326" s="238"/>
      <c r="S326" s="238"/>
      <c r="T326" s="23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0" t="s">
        <v>168</v>
      </c>
      <c r="AU326" s="240" t="s">
        <v>174</v>
      </c>
      <c r="AV326" s="14" t="s">
        <v>82</v>
      </c>
      <c r="AW326" s="14" t="s">
        <v>33</v>
      </c>
      <c r="AX326" s="14" t="s">
        <v>72</v>
      </c>
      <c r="AY326" s="240" t="s">
        <v>159</v>
      </c>
    </row>
    <row r="327" s="14" customFormat="1">
      <c r="A327" s="14"/>
      <c r="B327" s="230"/>
      <c r="C327" s="231"/>
      <c r="D327" s="221" t="s">
        <v>168</v>
      </c>
      <c r="E327" s="232" t="s">
        <v>19</v>
      </c>
      <c r="F327" s="233" t="s">
        <v>356</v>
      </c>
      <c r="G327" s="231"/>
      <c r="H327" s="234">
        <v>-9.2400000000000002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0" t="s">
        <v>168</v>
      </c>
      <c r="AU327" s="240" t="s">
        <v>174</v>
      </c>
      <c r="AV327" s="14" t="s">
        <v>82</v>
      </c>
      <c r="AW327" s="14" t="s">
        <v>33</v>
      </c>
      <c r="AX327" s="14" t="s">
        <v>72</v>
      </c>
      <c r="AY327" s="240" t="s">
        <v>159</v>
      </c>
    </row>
    <row r="328" s="15" customFormat="1">
      <c r="A328" s="15"/>
      <c r="B328" s="241"/>
      <c r="C328" s="242"/>
      <c r="D328" s="221" t="s">
        <v>168</v>
      </c>
      <c r="E328" s="243" t="s">
        <v>19</v>
      </c>
      <c r="F328" s="244" t="s">
        <v>173</v>
      </c>
      <c r="G328" s="242"/>
      <c r="H328" s="245">
        <v>161.49000000000001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1" t="s">
        <v>168</v>
      </c>
      <c r="AU328" s="251" t="s">
        <v>174</v>
      </c>
      <c r="AV328" s="15" t="s">
        <v>174</v>
      </c>
      <c r="AW328" s="15" t="s">
        <v>33</v>
      </c>
      <c r="AX328" s="15" t="s">
        <v>72</v>
      </c>
      <c r="AY328" s="251" t="s">
        <v>159</v>
      </c>
    </row>
    <row r="329" s="14" customFormat="1">
      <c r="A329" s="14"/>
      <c r="B329" s="230"/>
      <c r="C329" s="231"/>
      <c r="D329" s="221" t="s">
        <v>168</v>
      </c>
      <c r="E329" s="232" t="s">
        <v>19</v>
      </c>
      <c r="F329" s="233" t="s">
        <v>357</v>
      </c>
      <c r="G329" s="231"/>
      <c r="H329" s="234">
        <v>74.930000000000007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0" t="s">
        <v>168</v>
      </c>
      <c r="AU329" s="240" t="s">
        <v>174</v>
      </c>
      <c r="AV329" s="14" t="s">
        <v>82</v>
      </c>
      <c r="AW329" s="14" t="s">
        <v>33</v>
      </c>
      <c r="AX329" s="14" t="s">
        <v>72</v>
      </c>
      <c r="AY329" s="240" t="s">
        <v>159</v>
      </c>
    </row>
    <row r="330" s="14" customFormat="1">
      <c r="A330" s="14"/>
      <c r="B330" s="230"/>
      <c r="C330" s="231"/>
      <c r="D330" s="221" t="s">
        <v>168</v>
      </c>
      <c r="E330" s="232" t="s">
        <v>19</v>
      </c>
      <c r="F330" s="233" t="s">
        <v>358</v>
      </c>
      <c r="G330" s="231"/>
      <c r="H330" s="234">
        <v>-2.0910000000000002</v>
      </c>
      <c r="I330" s="235"/>
      <c r="J330" s="231"/>
      <c r="K330" s="231"/>
      <c r="L330" s="236"/>
      <c r="M330" s="237"/>
      <c r="N330" s="238"/>
      <c r="O330" s="238"/>
      <c r="P330" s="238"/>
      <c r="Q330" s="238"/>
      <c r="R330" s="238"/>
      <c r="S330" s="238"/>
      <c r="T330" s="23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0" t="s">
        <v>168</v>
      </c>
      <c r="AU330" s="240" t="s">
        <v>174</v>
      </c>
      <c r="AV330" s="14" t="s">
        <v>82</v>
      </c>
      <c r="AW330" s="14" t="s">
        <v>33</v>
      </c>
      <c r="AX330" s="14" t="s">
        <v>72</v>
      </c>
      <c r="AY330" s="240" t="s">
        <v>159</v>
      </c>
    </row>
    <row r="331" s="15" customFormat="1">
      <c r="A331" s="15"/>
      <c r="B331" s="241"/>
      <c r="C331" s="242"/>
      <c r="D331" s="221" t="s">
        <v>168</v>
      </c>
      <c r="E331" s="243" t="s">
        <v>19</v>
      </c>
      <c r="F331" s="244" t="s">
        <v>173</v>
      </c>
      <c r="G331" s="242"/>
      <c r="H331" s="245">
        <v>72.838999999999999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1" t="s">
        <v>168</v>
      </c>
      <c r="AU331" s="251" t="s">
        <v>174</v>
      </c>
      <c r="AV331" s="15" t="s">
        <v>174</v>
      </c>
      <c r="AW331" s="15" t="s">
        <v>33</v>
      </c>
      <c r="AX331" s="15" t="s">
        <v>72</v>
      </c>
      <c r="AY331" s="251" t="s">
        <v>159</v>
      </c>
    </row>
    <row r="332" s="13" customFormat="1">
      <c r="A332" s="13"/>
      <c r="B332" s="219"/>
      <c r="C332" s="220"/>
      <c r="D332" s="221" t="s">
        <v>168</v>
      </c>
      <c r="E332" s="222" t="s">
        <v>19</v>
      </c>
      <c r="F332" s="223" t="s">
        <v>265</v>
      </c>
      <c r="G332" s="220"/>
      <c r="H332" s="222" t="s">
        <v>19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9" t="s">
        <v>168</v>
      </c>
      <c r="AU332" s="229" t="s">
        <v>174</v>
      </c>
      <c r="AV332" s="13" t="s">
        <v>80</v>
      </c>
      <c r="AW332" s="13" t="s">
        <v>33</v>
      </c>
      <c r="AX332" s="13" t="s">
        <v>72</v>
      </c>
      <c r="AY332" s="229" t="s">
        <v>159</v>
      </c>
    </row>
    <row r="333" s="14" customFormat="1">
      <c r="A333" s="14"/>
      <c r="B333" s="230"/>
      <c r="C333" s="231"/>
      <c r="D333" s="221" t="s">
        <v>168</v>
      </c>
      <c r="E333" s="232" t="s">
        <v>19</v>
      </c>
      <c r="F333" s="233" t="s">
        <v>359</v>
      </c>
      <c r="G333" s="231"/>
      <c r="H333" s="234">
        <v>54.810000000000002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0" t="s">
        <v>168</v>
      </c>
      <c r="AU333" s="240" t="s">
        <v>174</v>
      </c>
      <c r="AV333" s="14" t="s">
        <v>82</v>
      </c>
      <c r="AW333" s="14" t="s">
        <v>33</v>
      </c>
      <c r="AX333" s="14" t="s">
        <v>72</v>
      </c>
      <c r="AY333" s="240" t="s">
        <v>159</v>
      </c>
    </row>
    <row r="334" s="14" customFormat="1">
      <c r="A334" s="14"/>
      <c r="B334" s="230"/>
      <c r="C334" s="231"/>
      <c r="D334" s="221" t="s">
        <v>168</v>
      </c>
      <c r="E334" s="232" t="s">
        <v>19</v>
      </c>
      <c r="F334" s="233" t="s">
        <v>360</v>
      </c>
      <c r="G334" s="231"/>
      <c r="H334" s="234">
        <v>30.789999999999999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0" t="s">
        <v>168</v>
      </c>
      <c r="AU334" s="240" t="s">
        <v>174</v>
      </c>
      <c r="AV334" s="14" t="s">
        <v>82</v>
      </c>
      <c r="AW334" s="14" t="s">
        <v>33</v>
      </c>
      <c r="AX334" s="14" t="s">
        <v>72</v>
      </c>
      <c r="AY334" s="240" t="s">
        <v>159</v>
      </c>
    </row>
    <row r="335" s="14" customFormat="1">
      <c r="A335" s="14"/>
      <c r="B335" s="230"/>
      <c r="C335" s="231"/>
      <c r="D335" s="221" t="s">
        <v>168</v>
      </c>
      <c r="E335" s="232" t="s">
        <v>19</v>
      </c>
      <c r="F335" s="233" t="s">
        <v>361</v>
      </c>
      <c r="G335" s="231"/>
      <c r="H335" s="234">
        <v>37.119999999999997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0" t="s">
        <v>168</v>
      </c>
      <c r="AU335" s="240" t="s">
        <v>174</v>
      </c>
      <c r="AV335" s="14" t="s">
        <v>82</v>
      </c>
      <c r="AW335" s="14" t="s">
        <v>33</v>
      </c>
      <c r="AX335" s="14" t="s">
        <v>72</v>
      </c>
      <c r="AY335" s="240" t="s">
        <v>159</v>
      </c>
    </row>
    <row r="336" s="14" customFormat="1">
      <c r="A336" s="14"/>
      <c r="B336" s="230"/>
      <c r="C336" s="231"/>
      <c r="D336" s="221" t="s">
        <v>168</v>
      </c>
      <c r="E336" s="232" t="s">
        <v>19</v>
      </c>
      <c r="F336" s="233" t="s">
        <v>362</v>
      </c>
      <c r="G336" s="231"/>
      <c r="H336" s="234">
        <v>22.620000000000001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0" t="s">
        <v>168</v>
      </c>
      <c r="AU336" s="240" t="s">
        <v>174</v>
      </c>
      <c r="AV336" s="14" t="s">
        <v>82</v>
      </c>
      <c r="AW336" s="14" t="s">
        <v>33</v>
      </c>
      <c r="AX336" s="14" t="s">
        <v>72</v>
      </c>
      <c r="AY336" s="240" t="s">
        <v>159</v>
      </c>
    </row>
    <row r="337" s="14" customFormat="1">
      <c r="A337" s="14"/>
      <c r="B337" s="230"/>
      <c r="C337" s="231"/>
      <c r="D337" s="221" t="s">
        <v>168</v>
      </c>
      <c r="E337" s="232" t="s">
        <v>19</v>
      </c>
      <c r="F337" s="233" t="s">
        <v>363</v>
      </c>
      <c r="G337" s="231"/>
      <c r="H337" s="234">
        <v>6.0899999999999999</v>
      </c>
      <c r="I337" s="235"/>
      <c r="J337" s="231"/>
      <c r="K337" s="231"/>
      <c r="L337" s="236"/>
      <c r="M337" s="237"/>
      <c r="N337" s="238"/>
      <c r="O337" s="238"/>
      <c r="P337" s="238"/>
      <c r="Q337" s="238"/>
      <c r="R337" s="238"/>
      <c r="S337" s="238"/>
      <c r="T337" s="23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0" t="s">
        <v>168</v>
      </c>
      <c r="AU337" s="240" t="s">
        <v>174</v>
      </c>
      <c r="AV337" s="14" t="s">
        <v>82</v>
      </c>
      <c r="AW337" s="14" t="s">
        <v>33</v>
      </c>
      <c r="AX337" s="14" t="s">
        <v>72</v>
      </c>
      <c r="AY337" s="240" t="s">
        <v>159</v>
      </c>
    </row>
    <row r="338" s="14" customFormat="1">
      <c r="A338" s="14"/>
      <c r="B338" s="230"/>
      <c r="C338" s="231"/>
      <c r="D338" s="221" t="s">
        <v>168</v>
      </c>
      <c r="E338" s="232" t="s">
        <v>19</v>
      </c>
      <c r="F338" s="233" t="s">
        <v>364</v>
      </c>
      <c r="G338" s="231"/>
      <c r="H338" s="234">
        <v>18.125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0" t="s">
        <v>168</v>
      </c>
      <c r="AU338" s="240" t="s">
        <v>174</v>
      </c>
      <c r="AV338" s="14" t="s">
        <v>82</v>
      </c>
      <c r="AW338" s="14" t="s">
        <v>33</v>
      </c>
      <c r="AX338" s="14" t="s">
        <v>72</v>
      </c>
      <c r="AY338" s="240" t="s">
        <v>159</v>
      </c>
    </row>
    <row r="339" s="14" customFormat="1">
      <c r="A339" s="14"/>
      <c r="B339" s="230"/>
      <c r="C339" s="231"/>
      <c r="D339" s="221" t="s">
        <v>168</v>
      </c>
      <c r="E339" s="232" t="s">
        <v>19</v>
      </c>
      <c r="F339" s="233" t="s">
        <v>365</v>
      </c>
      <c r="G339" s="231"/>
      <c r="H339" s="234">
        <v>33.640000000000001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0" t="s">
        <v>168</v>
      </c>
      <c r="AU339" s="240" t="s">
        <v>174</v>
      </c>
      <c r="AV339" s="14" t="s">
        <v>82</v>
      </c>
      <c r="AW339" s="14" t="s">
        <v>33</v>
      </c>
      <c r="AX339" s="14" t="s">
        <v>72</v>
      </c>
      <c r="AY339" s="240" t="s">
        <v>159</v>
      </c>
    </row>
    <row r="340" s="14" customFormat="1">
      <c r="A340" s="14"/>
      <c r="B340" s="230"/>
      <c r="C340" s="231"/>
      <c r="D340" s="221" t="s">
        <v>168</v>
      </c>
      <c r="E340" s="232" t="s">
        <v>19</v>
      </c>
      <c r="F340" s="233" t="s">
        <v>366</v>
      </c>
      <c r="G340" s="231"/>
      <c r="H340" s="234">
        <v>24.649999999999999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0" t="s">
        <v>168</v>
      </c>
      <c r="AU340" s="240" t="s">
        <v>174</v>
      </c>
      <c r="AV340" s="14" t="s">
        <v>82</v>
      </c>
      <c r="AW340" s="14" t="s">
        <v>33</v>
      </c>
      <c r="AX340" s="14" t="s">
        <v>72</v>
      </c>
      <c r="AY340" s="240" t="s">
        <v>159</v>
      </c>
    </row>
    <row r="341" s="14" customFormat="1">
      <c r="A341" s="14"/>
      <c r="B341" s="230"/>
      <c r="C341" s="231"/>
      <c r="D341" s="221" t="s">
        <v>168</v>
      </c>
      <c r="E341" s="232" t="s">
        <v>19</v>
      </c>
      <c r="F341" s="233" t="s">
        <v>367</v>
      </c>
      <c r="G341" s="231"/>
      <c r="H341" s="234">
        <v>-6.0750000000000002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0" t="s">
        <v>168</v>
      </c>
      <c r="AU341" s="240" t="s">
        <v>174</v>
      </c>
      <c r="AV341" s="14" t="s">
        <v>82</v>
      </c>
      <c r="AW341" s="14" t="s">
        <v>33</v>
      </c>
      <c r="AX341" s="14" t="s">
        <v>72</v>
      </c>
      <c r="AY341" s="240" t="s">
        <v>159</v>
      </c>
    </row>
    <row r="342" s="14" customFormat="1">
      <c r="A342" s="14"/>
      <c r="B342" s="230"/>
      <c r="C342" s="231"/>
      <c r="D342" s="221" t="s">
        <v>168</v>
      </c>
      <c r="E342" s="232" t="s">
        <v>19</v>
      </c>
      <c r="F342" s="233" t="s">
        <v>348</v>
      </c>
      <c r="G342" s="231"/>
      <c r="H342" s="234">
        <v>-1.6879999999999999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0" t="s">
        <v>168</v>
      </c>
      <c r="AU342" s="240" t="s">
        <v>174</v>
      </c>
      <c r="AV342" s="14" t="s">
        <v>82</v>
      </c>
      <c r="AW342" s="14" t="s">
        <v>33</v>
      </c>
      <c r="AX342" s="14" t="s">
        <v>72</v>
      </c>
      <c r="AY342" s="240" t="s">
        <v>159</v>
      </c>
    </row>
    <row r="343" s="14" customFormat="1">
      <c r="A343" s="14"/>
      <c r="B343" s="230"/>
      <c r="C343" s="231"/>
      <c r="D343" s="221" t="s">
        <v>168</v>
      </c>
      <c r="E343" s="232" t="s">
        <v>19</v>
      </c>
      <c r="F343" s="233" t="s">
        <v>368</v>
      </c>
      <c r="G343" s="231"/>
      <c r="H343" s="234">
        <v>-12.346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0" t="s">
        <v>168</v>
      </c>
      <c r="AU343" s="240" t="s">
        <v>174</v>
      </c>
      <c r="AV343" s="14" t="s">
        <v>82</v>
      </c>
      <c r="AW343" s="14" t="s">
        <v>33</v>
      </c>
      <c r="AX343" s="14" t="s">
        <v>72</v>
      </c>
      <c r="AY343" s="240" t="s">
        <v>159</v>
      </c>
    </row>
    <row r="344" s="13" customFormat="1">
      <c r="A344" s="13"/>
      <c r="B344" s="219"/>
      <c r="C344" s="220"/>
      <c r="D344" s="221" t="s">
        <v>168</v>
      </c>
      <c r="E344" s="222" t="s">
        <v>19</v>
      </c>
      <c r="F344" s="223" t="s">
        <v>369</v>
      </c>
      <c r="G344" s="220"/>
      <c r="H344" s="222" t="s">
        <v>19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9" t="s">
        <v>168</v>
      </c>
      <c r="AU344" s="229" t="s">
        <v>174</v>
      </c>
      <c r="AV344" s="13" t="s">
        <v>80</v>
      </c>
      <c r="AW344" s="13" t="s">
        <v>33</v>
      </c>
      <c r="AX344" s="13" t="s">
        <v>72</v>
      </c>
      <c r="AY344" s="229" t="s">
        <v>159</v>
      </c>
    </row>
    <row r="345" s="14" customFormat="1">
      <c r="A345" s="14"/>
      <c r="B345" s="230"/>
      <c r="C345" s="231"/>
      <c r="D345" s="221" t="s">
        <v>168</v>
      </c>
      <c r="E345" s="232" t="s">
        <v>19</v>
      </c>
      <c r="F345" s="233" t="s">
        <v>370</v>
      </c>
      <c r="G345" s="231"/>
      <c r="H345" s="234">
        <v>-3.6800000000000002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0" t="s">
        <v>168</v>
      </c>
      <c r="AU345" s="240" t="s">
        <v>174</v>
      </c>
      <c r="AV345" s="14" t="s">
        <v>82</v>
      </c>
      <c r="AW345" s="14" t="s">
        <v>33</v>
      </c>
      <c r="AX345" s="14" t="s">
        <v>72</v>
      </c>
      <c r="AY345" s="240" t="s">
        <v>159</v>
      </c>
    </row>
    <row r="346" s="14" customFormat="1">
      <c r="A346" s="14"/>
      <c r="B346" s="230"/>
      <c r="C346" s="231"/>
      <c r="D346" s="221" t="s">
        <v>168</v>
      </c>
      <c r="E346" s="232" t="s">
        <v>19</v>
      </c>
      <c r="F346" s="233" t="s">
        <v>371</v>
      </c>
      <c r="G346" s="231"/>
      <c r="H346" s="234">
        <v>-12.6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0" t="s">
        <v>168</v>
      </c>
      <c r="AU346" s="240" t="s">
        <v>174</v>
      </c>
      <c r="AV346" s="14" t="s">
        <v>82</v>
      </c>
      <c r="AW346" s="14" t="s">
        <v>33</v>
      </c>
      <c r="AX346" s="14" t="s">
        <v>72</v>
      </c>
      <c r="AY346" s="240" t="s">
        <v>159</v>
      </c>
    </row>
    <row r="347" s="14" customFormat="1">
      <c r="A347" s="14"/>
      <c r="B347" s="230"/>
      <c r="C347" s="231"/>
      <c r="D347" s="221" t="s">
        <v>168</v>
      </c>
      <c r="E347" s="232" t="s">
        <v>19</v>
      </c>
      <c r="F347" s="233" t="s">
        <v>372</v>
      </c>
      <c r="G347" s="231"/>
      <c r="H347" s="234">
        <v>-13.9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0" t="s">
        <v>168</v>
      </c>
      <c r="AU347" s="240" t="s">
        <v>174</v>
      </c>
      <c r="AV347" s="14" t="s">
        <v>82</v>
      </c>
      <c r="AW347" s="14" t="s">
        <v>33</v>
      </c>
      <c r="AX347" s="14" t="s">
        <v>72</v>
      </c>
      <c r="AY347" s="240" t="s">
        <v>159</v>
      </c>
    </row>
    <row r="348" s="14" customFormat="1">
      <c r="A348" s="14"/>
      <c r="B348" s="230"/>
      <c r="C348" s="231"/>
      <c r="D348" s="221" t="s">
        <v>168</v>
      </c>
      <c r="E348" s="232" t="s">
        <v>19</v>
      </c>
      <c r="F348" s="233" t="s">
        <v>373</v>
      </c>
      <c r="G348" s="231"/>
      <c r="H348" s="234">
        <v>-14.199999999999999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0" t="s">
        <v>168</v>
      </c>
      <c r="AU348" s="240" t="s">
        <v>174</v>
      </c>
      <c r="AV348" s="14" t="s">
        <v>82</v>
      </c>
      <c r="AW348" s="14" t="s">
        <v>33</v>
      </c>
      <c r="AX348" s="14" t="s">
        <v>72</v>
      </c>
      <c r="AY348" s="240" t="s">
        <v>159</v>
      </c>
    </row>
    <row r="349" s="15" customFormat="1">
      <c r="A349" s="15"/>
      <c r="B349" s="241"/>
      <c r="C349" s="242"/>
      <c r="D349" s="221" t="s">
        <v>168</v>
      </c>
      <c r="E349" s="243" t="s">
        <v>19</v>
      </c>
      <c r="F349" s="244" t="s">
        <v>173</v>
      </c>
      <c r="G349" s="242"/>
      <c r="H349" s="245">
        <v>163.356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1" t="s">
        <v>168</v>
      </c>
      <c r="AU349" s="251" t="s">
        <v>174</v>
      </c>
      <c r="AV349" s="15" t="s">
        <v>174</v>
      </c>
      <c r="AW349" s="15" t="s">
        <v>33</v>
      </c>
      <c r="AX349" s="15" t="s">
        <v>72</v>
      </c>
      <c r="AY349" s="251" t="s">
        <v>159</v>
      </c>
    </row>
    <row r="350" s="16" customFormat="1">
      <c r="A350" s="16"/>
      <c r="B350" s="252"/>
      <c r="C350" s="253"/>
      <c r="D350" s="221" t="s">
        <v>168</v>
      </c>
      <c r="E350" s="254" t="s">
        <v>19</v>
      </c>
      <c r="F350" s="255" t="s">
        <v>179</v>
      </c>
      <c r="G350" s="253"/>
      <c r="H350" s="256">
        <v>961.71699999999998</v>
      </c>
      <c r="I350" s="257"/>
      <c r="J350" s="253"/>
      <c r="K350" s="253"/>
      <c r="L350" s="258"/>
      <c r="M350" s="259"/>
      <c r="N350" s="260"/>
      <c r="O350" s="260"/>
      <c r="P350" s="260"/>
      <c r="Q350" s="260"/>
      <c r="R350" s="260"/>
      <c r="S350" s="260"/>
      <c r="T350" s="261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62" t="s">
        <v>168</v>
      </c>
      <c r="AU350" s="262" t="s">
        <v>174</v>
      </c>
      <c r="AV350" s="16" t="s">
        <v>166</v>
      </c>
      <c r="AW350" s="16" t="s">
        <v>33</v>
      </c>
      <c r="AX350" s="16" t="s">
        <v>80</v>
      </c>
      <c r="AY350" s="262" t="s">
        <v>159</v>
      </c>
    </row>
    <row r="351" s="2" customFormat="1" ht="16.5" customHeight="1">
      <c r="A351" s="40"/>
      <c r="B351" s="41"/>
      <c r="C351" s="206" t="s">
        <v>378</v>
      </c>
      <c r="D351" s="206" t="s">
        <v>161</v>
      </c>
      <c r="E351" s="207" t="s">
        <v>379</v>
      </c>
      <c r="F351" s="208" t="s">
        <v>380</v>
      </c>
      <c r="G351" s="209" t="s">
        <v>263</v>
      </c>
      <c r="H351" s="210">
        <v>961.71699999999998</v>
      </c>
      <c r="I351" s="211"/>
      <c r="J351" s="212">
        <f>ROUND(I351*H351,2)</f>
        <v>0</v>
      </c>
      <c r="K351" s="208" t="s">
        <v>165</v>
      </c>
      <c r="L351" s="46"/>
      <c r="M351" s="213" t="s">
        <v>19</v>
      </c>
      <c r="N351" s="214" t="s">
        <v>43</v>
      </c>
      <c r="O351" s="86"/>
      <c r="P351" s="215">
        <f>O351*H351</f>
        <v>0</v>
      </c>
      <c r="Q351" s="215">
        <v>0.0030000000000000001</v>
      </c>
      <c r="R351" s="215">
        <f>Q351*H351</f>
        <v>2.885151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166</v>
      </c>
      <c r="AT351" s="217" t="s">
        <v>161</v>
      </c>
      <c r="AU351" s="217" t="s">
        <v>174</v>
      </c>
      <c r="AY351" s="19" t="s">
        <v>159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80</v>
      </c>
      <c r="BK351" s="218">
        <f>ROUND(I351*H351,2)</f>
        <v>0</v>
      </c>
      <c r="BL351" s="19" t="s">
        <v>166</v>
      </c>
      <c r="BM351" s="217" t="s">
        <v>381</v>
      </c>
    </row>
    <row r="352" s="2" customFormat="1" ht="24.15" customHeight="1">
      <c r="A352" s="40"/>
      <c r="B352" s="41"/>
      <c r="C352" s="206" t="s">
        <v>382</v>
      </c>
      <c r="D352" s="206" t="s">
        <v>161</v>
      </c>
      <c r="E352" s="207" t="s">
        <v>383</v>
      </c>
      <c r="F352" s="208" t="s">
        <v>384</v>
      </c>
      <c r="G352" s="209" t="s">
        <v>263</v>
      </c>
      <c r="H352" s="210">
        <v>106.5</v>
      </c>
      <c r="I352" s="211"/>
      <c r="J352" s="212">
        <f>ROUND(I352*H352,2)</f>
        <v>0</v>
      </c>
      <c r="K352" s="208" t="s">
        <v>165</v>
      </c>
      <c r="L352" s="46"/>
      <c r="M352" s="213" t="s">
        <v>19</v>
      </c>
      <c r="N352" s="214" t="s">
        <v>43</v>
      </c>
      <c r="O352" s="86"/>
      <c r="P352" s="215">
        <f>O352*H352</f>
        <v>0</v>
      </c>
      <c r="Q352" s="215">
        <v>0.015400000000000001</v>
      </c>
      <c r="R352" s="215">
        <f>Q352*H352</f>
        <v>1.6401000000000001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260</v>
      </c>
      <c r="AT352" s="217" t="s">
        <v>161</v>
      </c>
      <c r="AU352" s="217" t="s">
        <v>174</v>
      </c>
      <c r="AY352" s="19" t="s">
        <v>159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80</v>
      </c>
      <c r="BK352" s="218">
        <f>ROUND(I352*H352,2)</f>
        <v>0</v>
      </c>
      <c r="BL352" s="19" t="s">
        <v>260</v>
      </c>
      <c r="BM352" s="217" t="s">
        <v>385</v>
      </c>
    </row>
    <row r="353" s="13" customFormat="1">
      <c r="A353" s="13"/>
      <c r="B353" s="219"/>
      <c r="C353" s="220"/>
      <c r="D353" s="221" t="s">
        <v>168</v>
      </c>
      <c r="E353" s="222" t="s">
        <v>19</v>
      </c>
      <c r="F353" s="223" t="s">
        <v>386</v>
      </c>
      <c r="G353" s="220"/>
      <c r="H353" s="222" t="s">
        <v>19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9" t="s">
        <v>168</v>
      </c>
      <c r="AU353" s="229" t="s">
        <v>174</v>
      </c>
      <c r="AV353" s="13" t="s">
        <v>80</v>
      </c>
      <c r="AW353" s="13" t="s">
        <v>33</v>
      </c>
      <c r="AX353" s="13" t="s">
        <v>72</v>
      </c>
      <c r="AY353" s="229" t="s">
        <v>159</v>
      </c>
    </row>
    <row r="354" s="13" customFormat="1">
      <c r="A354" s="13"/>
      <c r="B354" s="219"/>
      <c r="C354" s="220"/>
      <c r="D354" s="221" t="s">
        <v>168</v>
      </c>
      <c r="E354" s="222" t="s">
        <v>19</v>
      </c>
      <c r="F354" s="223" t="s">
        <v>314</v>
      </c>
      <c r="G354" s="220"/>
      <c r="H354" s="222" t="s">
        <v>19</v>
      </c>
      <c r="I354" s="224"/>
      <c r="J354" s="220"/>
      <c r="K354" s="220"/>
      <c r="L354" s="225"/>
      <c r="M354" s="226"/>
      <c r="N354" s="227"/>
      <c r="O354" s="227"/>
      <c r="P354" s="227"/>
      <c r="Q354" s="227"/>
      <c r="R354" s="227"/>
      <c r="S354" s="227"/>
      <c r="T354" s="22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9" t="s">
        <v>168</v>
      </c>
      <c r="AU354" s="229" t="s">
        <v>174</v>
      </c>
      <c r="AV354" s="13" t="s">
        <v>80</v>
      </c>
      <c r="AW354" s="13" t="s">
        <v>33</v>
      </c>
      <c r="AX354" s="13" t="s">
        <v>72</v>
      </c>
      <c r="AY354" s="229" t="s">
        <v>159</v>
      </c>
    </row>
    <row r="355" s="14" customFormat="1">
      <c r="A355" s="14"/>
      <c r="B355" s="230"/>
      <c r="C355" s="231"/>
      <c r="D355" s="221" t="s">
        <v>168</v>
      </c>
      <c r="E355" s="232" t="s">
        <v>19</v>
      </c>
      <c r="F355" s="233" t="s">
        <v>387</v>
      </c>
      <c r="G355" s="231"/>
      <c r="H355" s="234">
        <v>36.07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0" t="s">
        <v>168</v>
      </c>
      <c r="AU355" s="240" t="s">
        <v>174</v>
      </c>
      <c r="AV355" s="14" t="s">
        <v>82</v>
      </c>
      <c r="AW355" s="14" t="s">
        <v>33</v>
      </c>
      <c r="AX355" s="14" t="s">
        <v>72</v>
      </c>
      <c r="AY355" s="240" t="s">
        <v>159</v>
      </c>
    </row>
    <row r="356" s="14" customFormat="1">
      <c r="A356" s="14"/>
      <c r="B356" s="230"/>
      <c r="C356" s="231"/>
      <c r="D356" s="221" t="s">
        <v>168</v>
      </c>
      <c r="E356" s="232" t="s">
        <v>19</v>
      </c>
      <c r="F356" s="233" t="s">
        <v>388</v>
      </c>
      <c r="G356" s="231"/>
      <c r="H356" s="234">
        <v>7.2000000000000002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0" t="s">
        <v>168</v>
      </c>
      <c r="AU356" s="240" t="s">
        <v>174</v>
      </c>
      <c r="AV356" s="14" t="s">
        <v>82</v>
      </c>
      <c r="AW356" s="14" t="s">
        <v>33</v>
      </c>
      <c r="AX356" s="14" t="s">
        <v>72</v>
      </c>
      <c r="AY356" s="240" t="s">
        <v>159</v>
      </c>
    </row>
    <row r="357" s="15" customFormat="1">
      <c r="A357" s="15"/>
      <c r="B357" s="241"/>
      <c r="C357" s="242"/>
      <c r="D357" s="221" t="s">
        <v>168</v>
      </c>
      <c r="E357" s="243" t="s">
        <v>19</v>
      </c>
      <c r="F357" s="244" t="s">
        <v>173</v>
      </c>
      <c r="G357" s="242"/>
      <c r="H357" s="245">
        <v>43.270000000000003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1" t="s">
        <v>168</v>
      </c>
      <c r="AU357" s="251" t="s">
        <v>174</v>
      </c>
      <c r="AV357" s="15" t="s">
        <v>174</v>
      </c>
      <c r="AW357" s="15" t="s">
        <v>33</v>
      </c>
      <c r="AX357" s="15" t="s">
        <v>72</v>
      </c>
      <c r="AY357" s="251" t="s">
        <v>159</v>
      </c>
    </row>
    <row r="358" s="13" customFormat="1">
      <c r="A358" s="13"/>
      <c r="B358" s="219"/>
      <c r="C358" s="220"/>
      <c r="D358" s="221" t="s">
        <v>168</v>
      </c>
      <c r="E358" s="222" t="s">
        <v>19</v>
      </c>
      <c r="F358" s="223" t="s">
        <v>265</v>
      </c>
      <c r="G358" s="220"/>
      <c r="H358" s="222" t="s">
        <v>19</v>
      </c>
      <c r="I358" s="224"/>
      <c r="J358" s="220"/>
      <c r="K358" s="220"/>
      <c r="L358" s="225"/>
      <c r="M358" s="226"/>
      <c r="N358" s="227"/>
      <c r="O358" s="227"/>
      <c r="P358" s="227"/>
      <c r="Q358" s="227"/>
      <c r="R358" s="227"/>
      <c r="S358" s="227"/>
      <c r="T358" s="22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29" t="s">
        <v>168</v>
      </c>
      <c r="AU358" s="229" t="s">
        <v>174</v>
      </c>
      <c r="AV358" s="13" t="s">
        <v>80</v>
      </c>
      <c r="AW358" s="13" t="s">
        <v>33</v>
      </c>
      <c r="AX358" s="13" t="s">
        <v>72</v>
      </c>
      <c r="AY358" s="229" t="s">
        <v>159</v>
      </c>
    </row>
    <row r="359" s="14" customFormat="1">
      <c r="A359" s="14"/>
      <c r="B359" s="230"/>
      <c r="C359" s="231"/>
      <c r="D359" s="221" t="s">
        <v>168</v>
      </c>
      <c r="E359" s="232" t="s">
        <v>19</v>
      </c>
      <c r="F359" s="233" t="s">
        <v>389</v>
      </c>
      <c r="G359" s="231"/>
      <c r="H359" s="234">
        <v>3.6800000000000002</v>
      </c>
      <c r="I359" s="235"/>
      <c r="J359" s="231"/>
      <c r="K359" s="231"/>
      <c r="L359" s="236"/>
      <c r="M359" s="237"/>
      <c r="N359" s="238"/>
      <c r="O359" s="238"/>
      <c r="P359" s="238"/>
      <c r="Q359" s="238"/>
      <c r="R359" s="238"/>
      <c r="S359" s="238"/>
      <c r="T359" s="23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0" t="s">
        <v>168</v>
      </c>
      <c r="AU359" s="240" t="s">
        <v>174</v>
      </c>
      <c r="AV359" s="14" t="s">
        <v>82</v>
      </c>
      <c r="AW359" s="14" t="s">
        <v>33</v>
      </c>
      <c r="AX359" s="14" t="s">
        <v>72</v>
      </c>
      <c r="AY359" s="240" t="s">
        <v>159</v>
      </c>
    </row>
    <row r="360" s="14" customFormat="1">
      <c r="A360" s="14"/>
      <c r="B360" s="230"/>
      <c r="C360" s="231"/>
      <c r="D360" s="221" t="s">
        <v>168</v>
      </c>
      <c r="E360" s="232" t="s">
        <v>19</v>
      </c>
      <c r="F360" s="233" t="s">
        <v>390</v>
      </c>
      <c r="G360" s="231"/>
      <c r="H360" s="234">
        <v>17.199999999999999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0" t="s">
        <v>168</v>
      </c>
      <c r="AU360" s="240" t="s">
        <v>174</v>
      </c>
      <c r="AV360" s="14" t="s">
        <v>82</v>
      </c>
      <c r="AW360" s="14" t="s">
        <v>33</v>
      </c>
      <c r="AX360" s="14" t="s">
        <v>72</v>
      </c>
      <c r="AY360" s="240" t="s">
        <v>159</v>
      </c>
    </row>
    <row r="361" s="14" customFormat="1">
      <c r="A361" s="14"/>
      <c r="B361" s="230"/>
      <c r="C361" s="231"/>
      <c r="D361" s="221" t="s">
        <v>168</v>
      </c>
      <c r="E361" s="232" t="s">
        <v>19</v>
      </c>
      <c r="F361" s="233" t="s">
        <v>391</v>
      </c>
      <c r="G361" s="231"/>
      <c r="H361" s="234">
        <v>7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0" t="s">
        <v>168</v>
      </c>
      <c r="AU361" s="240" t="s">
        <v>174</v>
      </c>
      <c r="AV361" s="14" t="s">
        <v>82</v>
      </c>
      <c r="AW361" s="14" t="s">
        <v>33</v>
      </c>
      <c r="AX361" s="14" t="s">
        <v>72</v>
      </c>
      <c r="AY361" s="240" t="s">
        <v>159</v>
      </c>
    </row>
    <row r="362" s="14" customFormat="1">
      <c r="A362" s="14"/>
      <c r="B362" s="230"/>
      <c r="C362" s="231"/>
      <c r="D362" s="221" t="s">
        <v>168</v>
      </c>
      <c r="E362" s="232" t="s">
        <v>19</v>
      </c>
      <c r="F362" s="233" t="s">
        <v>392</v>
      </c>
      <c r="G362" s="231"/>
      <c r="H362" s="234">
        <v>13.199999999999999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0" t="s">
        <v>168</v>
      </c>
      <c r="AU362" s="240" t="s">
        <v>174</v>
      </c>
      <c r="AV362" s="14" t="s">
        <v>82</v>
      </c>
      <c r="AW362" s="14" t="s">
        <v>33</v>
      </c>
      <c r="AX362" s="14" t="s">
        <v>72</v>
      </c>
      <c r="AY362" s="240" t="s">
        <v>159</v>
      </c>
    </row>
    <row r="363" s="14" customFormat="1">
      <c r="A363" s="14"/>
      <c r="B363" s="230"/>
      <c r="C363" s="231"/>
      <c r="D363" s="221" t="s">
        <v>168</v>
      </c>
      <c r="E363" s="232" t="s">
        <v>19</v>
      </c>
      <c r="F363" s="233" t="s">
        <v>393</v>
      </c>
      <c r="G363" s="231"/>
      <c r="H363" s="234">
        <v>1.95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0" t="s">
        <v>168</v>
      </c>
      <c r="AU363" s="240" t="s">
        <v>174</v>
      </c>
      <c r="AV363" s="14" t="s">
        <v>82</v>
      </c>
      <c r="AW363" s="14" t="s">
        <v>33</v>
      </c>
      <c r="AX363" s="14" t="s">
        <v>72</v>
      </c>
      <c r="AY363" s="240" t="s">
        <v>159</v>
      </c>
    </row>
    <row r="364" s="14" customFormat="1">
      <c r="A364" s="14"/>
      <c r="B364" s="230"/>
      <c r="C364" s="231"/>
      <c r="D364" s="221" t="s">
        <v>168</v>
      </c>
      <c r="E364" s="232" t="s">
        <v>19</v>
      </c>
      <c r="F364" s="233" t="s">
        <v>394</v>
      </c>
      <c r="G364" s="231"/>
      <c r="H364" s="234">
        <v>9.5999999999999996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0" t="s">
        <v>168</v>
      </c>
      <c r="AU364" s="240" t="s">
        <v>174</v>
      </c>
      <c r="AV364" s="14" t="s">
        <v>82</v>
      </c>
      <c r="AW364" s="14" t="s">
        <v>33</v>
      </c>
      <c r="AX364" s="14" t="s">
        <v>72</v>
      </c>
      <c r="AY364" s="240" t="s">
        <v>159</v>
      </c>
    </row>
    <row r="365" s="14" customFormat="1">
      <c r="A365" s="14"/>
      <c r="B365" s="230"/>
      <c r="C365" s="231"/>
      <c r="D365" s="221" t="s">
        <v>168</v>
      </c>
      <c r="E365" s="232" t="s">
        <v>19</v>
      </c>
      <c r="F365" s="233" t="s">
        <v>395</v>
      </c>
      <c r="G365" s="231"/>
      <c r="H365" s="234">
        <v>10.6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0" t="s">
        <v>168</v>
      </c>
      <c r="AU365" s="240" t="s">
        <v>174</v>
      </c>
      <c r="AV365" s="14" t="s">
        <v>82</v>
      </c>
      <c r="AW365" s="14" t="s">
        <v>33</v>
      </c>
      <c r="AX365" s="14" t="s">
        <v>72</v>
      </c>
      <c r="AY365" s="240" t="s">
        <v>159</v>
      </c>
    </row>
    <row r="366" s="15" customFormat="1">
      <c r="A366" s="15"/>
      <c r="B366" s="241"/>
      <c r="C366" s="242"/>
      <c r="D366" s="221" t="s">
        <v>168</v>
      </c>
      <c r="E366" s="243" t="s">
        <v>19</v>
      </c>
      <c r="F366" s="244" t="s">
        <v>173</v>
      </c>
      <c r="G366" s="242"/>
      <c r="H366" s="245">
        <v>63.229999999999997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1" t="s">
        <v>168</v>
      </c>
      <c r="AU366" s="251" t="s">
        <v>174</v>
      </c>
      <c r="AV366" s="15" t="s">
        <v>174</v>
      </c>
      <c r="AW366" s="15" t="s">
        <v>33</v>
      </c>
      <c r="AX366" s="15" t="s">
        <v>72</v>
      </c>
      <c r="AY366" s="251" t="s">
        <v>159</v>
      </c>
    </row>
    <row r="367" s="16" customFormat="1">
      <c r="A367" s="16"/>
      <c r="B367" s="252"/>
      <c r="C367" s="253"/>
      <c r="D367" s="221" t="s">
        <v>168</v>
      </c>
      <c r="E367" s="254" t="s">
        <v>19</v>
      </c>
      <c r="F367" s="255" t="s">
        <v>179</v>
      </c>
      <c r="G367" s="253"/>
      <c r="H367" s="256">
        <v>106.5</v>
      </c>
      <c r="I367" s="257"/>
      <c r="J367" s="253"/>
      <c r="K367" s="253"/>
      <c r="L367" s="258"/>
      <c r="M367" s="259"/>
      <c r="N367" s="260"/>
      <c r="O367" s="260"/>
      <c r="P367" s="260"/>
      <c r="Q367" s="260"/>
      <c r="R367" s="260"/>
      <c r="S367" s="260"/>
      <c r="T367" s="261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62" t="s">
        <v>168</v>
      </c>
      <c r="AU367" s="262" t="s">
        <v>174</v>
      </c>
      <c r="AV367" s="16" t="s">
        <v>166</v>
      </c>
      <c r="AW367" s="16" t="s">
        <v>33</v>
      </c>
      <c r="AX367" s="16" t="s">
        <v>80</v>
      </c>
      <c r="AY367" s="262" t="s">
        <v>159</v>
      </c>
    </row>
    <row r="368" s="2" customFormat="1" ht="24.15" customHeight="1">
      <c r="A368" s="40"/>
      <c r="B368" s="41"/>
      <c r="C368" s="206" t="s">
        <v>396</v>
      </c>
      <c r="D368" s="206" t="s">
        <v>161</v>
      </c>
      <c r="E368" s="207" t="s">
        <v>397</v>
      </c>
      <c r="F368" s="208" t="s">
        <v>398</v>
      </c>
      <c r="G368" s="209" t="s">
        <v>263</v>
      </c>
      <c r="H368" s="210">
        <v>15.890000000000001</v>
      </c>
      <c r="I368" s="211"/>
      <c r="J368" s="212">
        <f>ROUND(I368*H368,2)</f>
        <v>0</v>
      </c>
      <c r="K368" s="208" t="s">
        <v>165</v>
      </c>
      <c r="L368" s="46"/>
      <c r="M368" s="213" t="s">
        <v>19</v>
      </c>
      <c r="N368" s="214" t="s">
        <v>43</v>
      </c>
      <c r="O368" s="86"/>
      <c r="P368" s="215">
        <f>O368*H368</f>
        <v>0</v>
      </c>
      <c r="Q368" s="215">
        <v>0.018380000000000001</v>
      </c>
      <c r="R368" s="215">
        <f>Q368*H368</f>
        <v>0.29205820000000005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166</v>
      </c>
      <c r="AT368" s="217" t="s">
        <v>161</v>
      </c>
      <c r="AU368" s="217" t="s">
        <v>174</v>
      </c>
      <c r="AY368" s="19" t="s">
        <v>159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80</v>
      </c>
      <c r="BK368" s="218">
        <f>ROUND(I368*H368,2)</f>
        <v>0</v>
      </c>
      <c r="BL368" s="19" t="s">
        <v>166</v>
      </c>
      <c r="BM368" s="217" t="s">
        <v>399</v>
      </c>
    </row>
    <row r="369" s="13" customFormat="1">
      <c r="A369" s="13"/>
      <c r="B369" s="219"/>
      <c r="C369" s="220"/>
      <c r="D369" s="221" t="s">
        <v>168</v>
      </c>
      <c r="E369" s="222" t="s">
        <v>19</v>
      </c>
      <c r="F369" s="223" t="s">
        <v>400</v>
      </c>
      <c r="G369" s="220"/>
      <c r="H369" s="222" t="s">
        <v>19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9" t="s">
        <v>168</v>
      </c>
      <c r="AU369" s="229" t="s">
        <v>174</v>
      </c>
      <c r="AV369" s="13" t="s">
        <v>80</v>
      </c>
      <c r="AW369" s="13" t="s">
        <v>33</v>
      </c>
      <c r="AX369" s="13" t="s">
        <v>72</v>
      </c>
      <c r="AY369" s="229" t="s">
        <v>159</v>
      </c>
    </row>
    <row r="370" s="13" customFormat="1">
      <c r="A370" s="13"/>
      <c r="B370" s="219"/>
      <c r="C370" s="220"/>
      <c r="D370" s="221" t="s">
        <v>168</v>
      </c>
      <c r="E370" s="222" t="s">
        <v>19</v>
      </c>
      <c r="F370" s="223" t="s">
        <v>265</v>
      </c>
      <c r="G370" s="220"/>
      <c r="H370" s="222" t="s">
        <v>19</v>
      </c>
      <c r="I370" s="224"/>
      <c r="J370" s="220"/>
      <c r="K370" s="220"/>
      <c r="L370" s="225"/>
      <c r="M370" s="226"/>
      <c r="N370" s="227"/>
      <c r="O370" s="227"/>
      <c r="P370" s="227"/>
      <c r="Q370" s="227"/>
      <c r="R370" s="227"/>
      <c r="S370" s="227"/>
      <c r="T370" s="22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9" t="s">
        <v>168</v>
      </c>
      <c r="AU370" s="229" t="s">
        <v>174</v>
      </c>
      <c r="AV370" s="13" t="s">
        <v>80</v>
      </c>
      <c r="AW370" s="13" t="s">
        <v>33</v>
      </c>
      <c r="AX370" s="13" t="s">
        <v>72</v>
      </c>
      <c r="AY370" s="229" t="s">
        <v>159</v>
      </c>
    </row>
    <row r="371" s="14" customFormat="1">
      <c r="A371" s="14"/>
      <c r="B371" s="230"/>
      <c r="C371" s="231"/>
      <c r="D371" s="221" t="s">
        <v>168</v>
      </c>
      <c r="E371" s="232" t="s">
        <v>19</v>
      </c>
      <c r="F371" s="233" t="s">
        <v>401</v>
      </c>
      <c r="G371" s="231"/>
      <c r="H371" s="234">
        <v>42.299999999999997</v>
      </c>
      <c r="I371" s="235"/>
      <c r="J371" s="231"/>
      <c r="K371" s="231"/>
      <c r="L371" s="236"/>
      <c r="M371" s="237"/>
      <c r="N371" s="238"/>
      <c r="O371" s="238"/>
      <c r="P371" s="238"/>
      <c r="Q371" s="238"/>
      <c r="R371" s="238"/>
      <c r="S371" s="238"/>
      <c r="T371" s="23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0" t="s">
        <v>168</v>
      </c>
      <c r="AU371" s="240" t="s">
        <v>174</v>
      </c>
      <c r="AV371" s="14" t="s">
        <v>82</v>
      </c>
      <c r="AW371" s="14" t="s">
        <v>33</v>
      </c>
      <c r="AX371" s="14" t="s">
        <v>72</v>
      </c>
      <c r="AY371" s="240" t="s">
        <v>159</v>
      </c>
    </row>
    <row r="372" s="14" customFormat="1">
      <c r="A372" s="14"/>
      <c r="B372" s="230"/>
      <c r="C372" s="231"/>
      <c r="D372" s="221" t="s">
        <v>168</v>
      </c>
      <c r="E372" s="232" t="s">
        <v>19</v>
      </c>
      <c r="F372" s="233" t="s">
        <v>402</v>
      </c>
      <c r="G372" s="231"/>
      <c r="H372" s="234">
        <v>-5.9100000000000001</v>
      </c>
      <c r="I372" s="235"/>
      <c r="J372" s="231"/>
      <c r="K372" s="231"/>
      <c r="L372" s="236"/>
      <c r="M372" s="237"/>
      <c r="N372" s="238"/>
      <c r="O372" s="238"/>
      <c r="P372" s="238"/>
      <c r="Q372" s="238"/>
      <c r="R372" s="238"/>
      <c r="S372" s="238"/>
      <c r="T372" s="23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0" t="s">
        <v>168</v>
      </c>
      <c r="AU372" s="240" t="s">
        <v>174</v>
      </c>
      <c r="AV372" s="14" t="s">
        <v>82</v>
      </c>
      <c r="AW372" s="14" t="s">
        <v>33</v>
      </c>
      <c r="AX372" s="14" t="s">
        <v>72</v>
      </c>
      <c r="AY372" s="240" t="s">
        <v>159</v>
      </c>
    </row>
    <row r="373" s="13" customFormat="1">
      <c r="A373" s="13"/>
      <c r="B373" s="219"/>
      <c r="C373" s="220"/>
      <c r="D373" s="221" t="s">
        <v>168</v>
      </c>
      <c r="E373" s="222" t="s">
        <v>19</v>
      </c>
      <c r="F373" s="223" t="s">
        <v>403</v>
      </c>
      <c r="G373" s="220"/>
      <c r="H373" s="222" t="s">
        <v>19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9" t="s">
        <v>168</v>
      </c>
      <c r="AU373" s="229" t="s">
        <v>174</v>
      </c>
      <c r="AV373" s="13" t="s">
        <v>80</v>
      </c>
      <c r="AW373" s="13" t="s">
        <v>33</v>
      </c>
      <c r="AX373" s="13" t="s">
        <v>72</v>
      </c>
      <c r="AY373" s="229" t="s">
        <v>159</v>
      </c>
    </row>
    <row r="374" s="14" customFormat="1">
      <c r="A374" s="14"/>
      <c r="B374" s="230"/>
      <c r="C374" s="231"/>
      <c r="D374" s="221" t="s">
        <v>168</v>
      </c>
      <c r="E374" s="232" t="s">
        <v>19</v>
      </c>
      <c r="F374" s="233" t="s">
        <v>404</v>
      </c>
      <c r="G374" s="231"/>
      <c r="H374" s="234">
        <v>-20.5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0" t="s">
        <v>168</v>
      </c>
      <c r="AU374" s="240" t="s">
        <v>174</v>
      </c>
      <c r="AV374" s="14" t="s">
        <v>82</v>
      </c>
      <c r="AW374" s="14" t="s">
        <v>33</v>
      </c>
      <c r="AX374" s="14" t="s">
        <v>72</v>
      </c>
      <c r="AY374" s="240" t="s">
        <v>159</v>
      </c>
    </row>
    <row r="375" s="15" customFormat="1">
      <c r="A375" s="15"/>
      <c r="B375" s="241"/>
      <c r="C375" s="242"/>
      <c r="D375" s="221" t="s">
        <v>168</v>
      </c>
      <c r="E375" s="243" t="s">
        <v>19</v>
      </c>
      <c r="F375" s="244" t="s">
        <v>173</v>
      </c>
      <c r="G375" s="242"/>
      <c r="H375" s="245">
        <v>15.890000000000001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1" t="s">
        <v>168</v>
      </c>
      <c r="AU375" s="251" t="s">
        <v>174</v>
      </c>
      <c r="AV375" s="15" t="s">
        <v>174</v>
      </c>
      <c r="AW375" s="15" t="s">
        <v>33</v>
      </c>
      <c r="AX375" s="15" t="s">
        <v>80</v>
      </c>
      <c r="AY375" s="251" t="s">
        <v>159</v>
      </c>
    </row>
    <row r="376" s="12" customFormat="1" ht="20.88" customHeight="1">
      <c r="A376" s="12"/>
      <c r="B376" s="190"/>
      <c r="C376" s="191"/>
      <c r="D376" s="192" t="s">
        <v>71</v>
      </c>
      <c r="E376" s="204" t="s">
        <v>405</v>
      </c>
      <c r="F376" s="204" t="s">
        <v>406</v>
      </c>
      <c r="G376" s="191"/>
      <c r="H376" s="191"/>
      <c r="I376" s="194"/>
      <c r="J376" s="205">
        <f>BK376</f>
        <v>0</v>
      </c>
      <c r="K376" s="191"/>
      <c r="L376" s="196"/>
      <c r="M376" s="197"/>
      <c r="N376" s="198"/>
      <c r="O376" s="198"/>
      <c r="P376" s="199">
        <f>SUM(P377:P518)</f>
        <v>0</v>
      </c>
      <c r="Q376" s="198"/>
      <c r="R376" s="199">
        <f>SUM(R377:R518)</f>
        <v>23.016393349999998</v>
      </c>
      <c r="S376" s="198"/>
      <c r="T376" s="200">
        <f>SUM(T377:T518)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1" t="s">
        <v>80</v>
      </c>
      <c r="AT376" s="202" t="s">
        <v>71</v>
      </c>
      <c r="AU376" s="202" t="s">
        <v>82</v>
      </c>
      <c r="AY376" s="201" t="s">
        <v>159</v>
      </c>
      <c r="BK376" s="203">
        <f>SUM(BK377:BK518)</f>
        <v>0</v>
      </c>
    </row>
    <row r="377" s="2" customFormat="1" ht="24.15" customHeight="1">
      <c r="A377" s="40"/>
      <c r="B377" s="41"/>
      <c r="C377" s="206" t="s">
        <v>407</v>
      </c>
      <c r="D377" s="206" t="s">
        <v>161</v>
      </c>
      <c r="E377" s="207" t="s">
        <v>408</v>
      </c>
      <c r="F377" s="208" t="s">
        <v>409</v>
      </c>
      <c r="G377" s="209" t="s">
        <v>263</v>
      </c>
      <c r="H377" s="210">
        <v>25.425000000000001</v>
      </c>
      <c r="I377" s="211"/>
      <c r="J377" s="212">
        <f>ROUND(I377*H377,2)</f>
        <v>0</v>
      </c>
      <c r="K377" s="208" t="s">
        <v>165</v>
      </c>
      <c r="L377" s="46"/>
      <c r="M377" s="213" t="s">
        <v>19</v>
      </c>
      <c r="N377" s="214" t="s">
        <v>43</v>
      </c>
      <c r="O377" s="86"/>
      <c r="P377" s="215">
        <f>O377*H377</f>
        <v>0</v>
      </c>
      <c r="Q377" s="215">
        <v>0.0082900000000000005</v>
      </c>
      <c r="R377" s="215">
        <f>Q377*H377</f>
        <v>0.21077325000000002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166</v>
      </c>
      <c r="AT377" s="217" t="s">
        <v>161</v>
      </c>
      <c r="AU377" s="217" t="s">
        <v>174</v>
      </c>
      <c r="AY377" s="19" t="s">
        <v>159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80</v>
      </c>
      <c r="BK377" s="218">
        <f>ROUND(I377*H377,2)</f>
        <v>0</v>
      </c>
      <c r="BL377" s="19" t="s">
        <v>166</v>
      </c>
      <c r="BM377" s="217" t="s">
        <v>410</v>
      </c>
    </row>
    <row r="378" s="14" customFormat="1">
      <c r="A378" s="14"/>
      <c r="B378" s="230"/>
      <c r="C378" s="231"/>
      <c r="D378" s="221" t="s">
        <v>168</v>
      </c>
      <c r="E378" s="232" t="s">
        <v>19</v>
      </c>
      <c r="F378" s="233" t="s">
        <v>411</v>
      </c>
      <c r="G378" s="231"/>
      <c r="H378" s="234">
        <v>25.425000000000001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0" t="s">
        <v>168</v>
      </c>
      <c r="AU378" s="240" t="s">
        <v>174</v>
      </c>
      <c r="AV378" s="14" t="s">
        <v>82</v>
      </c>
      <c r="AW378" s="14" t="s">
        <v>33</v>
      </c>
      <c r="AX378" s="14" t="s">
        <v>72</v>
      </c>
      <c r="AY378" s="240" t="s">
        <v>159</v>
      </c>
    </row>
    <row r="379" s="15" customFormat="1">
      <c r="A379" s="15"/>
      <c r="B379" s="241"/>
      <c r="C379" s="242"/>
      <c r="D379" s="221" t="s">
        <v>168</v>
      </c>
      <c r="E379" s="243" t="s">
        <v>19</v>
      </c>
      <c r="F379" s="244" t="s">
        <v>173</v>
      </c>
      <c r="G379" s="242"/>
      <c r="H379" s="245">
        <v>25.425000000000001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1" t="s">
        <v>168</v>
      </c>
      <c r="AU379" s="251" t="s">
        <v>174</v>
      </c>
      <c r="AV379" s="15" t="s">
        <v>174</v>
      </c>
      <c r="AW379" s="15" t="s">
        <v>33</v>
      </c>
      <c r="AX379" s="15" t="s">
        <v>80</v>
      </c>
      <c r="AY379" s="251" t="s">
        <v>159</v>
      </c>
    </row>
    <row r="380" s="2" customFormat="1" ht="16.5" customHeight="1">
      <c r="A380" s="40"/>
      <c r="B380" s="41"/>
      <c r="C380" s="263" t="s">
        <v>412</v>
      </c>
      <c r="D380" s="263" t="s">
        <v>413</v>
      </c>
      <c r="E380" s="264" t="s">
        <v>414</v>
      </c>
      <c r="F380" s="265" t="s">
        <v>415</v>
      </c>
      <c r="G380" s="266" t="s">
        <v>263</v>
      </c>
      <c r="H380" s="267">
        <v>26.696000000000002</v>
      </c>
      <c r="I380" s="268"/>
      <c r="J380" s="269">
        <f>ROUND(I380*H380,2)</f>
        <v>0</v>
      </c>
      <c r="K380" s="265" t="s">
        <v>165</v>
      </c>
      <c r="L380" s="270"/>
      <c r="M380" s="271" t="s">
        <v>19</v>
      </c>
      <c r="N380" s="272" t="s">
        <v>43</v>
      </c>
      <c r="O380" s="86"/>
      <c r="P380" s="215">
        <f>O380*H380</f>
        <v>0</v>
      </c>
      <c r="Q380" s="215">
        <v>0.00051000000000000004</v>
      </c>
      <c r="R380" s="215">
        <f>Q380*H380</f>
        <v>0.013614960000000002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210</v>
      </c>
      <c r="AT380" s="217" t="s">
        <v>413</v>
      </c>
      <c r="AU380" s="217" t="s">
        <v>174</v>
      </c>
      <c r="AY380" s="19" t="s">
        <v>159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80</v>
      </c>
      <c r="BK380" s="218">
        <f>ROUND(I380*H380,2)</f>
        <v>0</v>
      </c>
      <c r="BL380" s="19" t="s">
        <v>166</v>
      </c>
      <c r="BM380" s="217" t="s">
        <v>416</v>
      </c>
    </row>
    <row r="381" s="14" customFormat="1">
      <c r="A381" s="14"/>
      <c r="B381" s="230"/>
      <c r="C381" s="231"/>
      <c r="D381" s="221" t="s">
        <v>168</v>
      </c>
      <c r="E381" s="231"/>
      <c r="F381" s="233" t="s">
        <v>417</v>
      </c>
      <c r="G381" s="231"/>
      <c r="H381" s="234">
        <v>26.696000000000002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0" t="s">
        <v>168</v>
      </c>
      <c r="AU381" s="240" t="s">
        <v>174</v>
      </c>
      <c r="AV381" s="14" t="s">
        <v>82</v>
      </c>
      <c r="AW381" s="14" t="s">
        <v>4</v>
      </c>
      <c r="AX381" s="14" t="s">
        <v>80</v>
      </c>
      <c r="AY381" s="240" t="s">
        <v>159</v>
      </c>
    </row>
    <row r="382" s="2" customFormat="1" ht="24.15" customHeight="1">
      <c r="A382" s="40"/>
      <c r="B382" s="41"/>
      <c r="C382" s="206" t="s">
        <v>418</v>
      </c>
      <c r="D382" s="206" t="s">
        <v>161</v>
      </c>
      <c r="E382" s="207" t="s">
        <v>419</v>
      </c>
      <c r="F382" s="208" t="s">
        <v>420</v>
      </c>
      <c r="G382" s="209" t="s">
        <v>263</v>
      </c>
      <c r="H382" s="210">
        <v>14.125</v>
      </c>
      <c r="I382" s="211"/>
      <c r="J382" s="212">
        <f>ROUND(I382*H382,2)</f>
        <v>0</v>
      </c>
      <c r="K382" s="208" t="s">
        <v>165</v>
      </c>
      <c r="L382" s="46"/>
      <c r="M382" s="213" t="s">
        <v>19</v>
      </c>
      <c r="N382" s="214" t="s">
        <v>43</v>
      </c>
      <c r="O382" s="86"/>
      <c r="P382" s="215">
        <f>O382*H382</f>
        <v>0</v>
      </c>
      <c r="Q382" s="215">
        <v>0.0083899999999999999</v>
      </c>
      <c r="R382" s="215">
        <f>Q382*H382</f>
        <v>0.11850875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166</v>
      </c>
      <c r="AT382" s="217" t="s">
        <v>161</v>
      </c>
      <c r="AU382" s="217" t="s">
        <v>174</v>
      </c>
      <c r="AY382" s="19" t="s">
        <v>159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80</v>
      </c>
      <c r="BK382" s="218">
        <f>ROUND(I382*H382,2)</f>
        <v>0</v>
      </c>
      <c r="BL382" s="19" t="s">
        <v>166</v>
      </c>
      <c r="BM382" s="217" t="s">
        <v>421</v>
      </c>
    </row>
    <row r="383" s="14" customFormat="1">
      <c r="A383" s="14"/>
      <c r="B383" s="230"/>
      <c r="C383" s="231"/>
      <c r="D383" s="221" t="s">
        <v>168</v>
      </c>
      <c r="E383" s="232" t="s">
        <v>19</v>
      </c>
      <c r="F383" s="233" t="s">
        <v>422</v>
      </c>
      <c r="G383" s="231"/>
      <c r="H383" s="234">
        <v>14.125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168</v>
      </c>
      <c r="AU383" s="240" t="s">
        <v>174</v>
      </c>
      <c r="AV383" s="14" t="s">
        <v>82</v>
      </c>
      <c r="AW383" s="14" t="s">
        <v>33</v>
      </c>
      <c r="AX383" s="14" t="s">
        <v>72</v>
      </c>
      <c r="AY383" s="240" t="s">
        <v>159</v>
      </c>
    </row>
    <row r="384" s="15" customFormat="1">
      <c r="A384" s="15"/>
      <c r="B384" s="241"/>
      <c r="C384" s="242"/>
      <c r="D384" s="221" t="s">
        <v>168</v>
      </c>
      <c r="E384" s="243" t="s">
        <v>19</v>
      </c>
      <c r="F384" s="244" t="s">
        <v>173</v>
      </c>
      <c r="G384" s="242"/>
      <c r="H384" s="245">
        <v>14.125</v>
      </c>
      <c r="I384" s="246"/>
      <c r="J384" s="242"/>
      <c r="K384" s="242"/>
      <c r="L384" s="247"/>
      <c r="M384" s="248"/>
      <c r="N384" s="249"/>
      <c r="O384" s="249"/>
      <c r="P384" s="249"/>
      <c r="Q384" s="249"/>
      <c r="R384" s="249"/>
      <c r="S384" s="249"/>
      <c r="T384" s="25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1" t="s">
        <v>168</v>
      </c>
      <c r="AU384" s="251" t="s">
        <v>174</v>
      </c>
      <c r="AV384" s="15" t="s">
        <v>174</v>
      </c>
      <c r="AW384" s="15" t="s">
        <v>33</v>
      </c>
      <c r="AX384" s="15" t="s">
        <v>80</v>
      </c>
      <c r="AY384" s="251" t="s">
        <v>159</v>
      </c>
    </row>
    <row r="385" s="2" customFormat="1" ht="16.5" customHeight="1">
      <c r="A385" s="40"/>
      <c r="B385" s="41"/>
      <c r="C385" s="263" t="s">
        <v>423</v>
      </c>
      <c r="D385" s="263" t="s">
        <v>413</v>
      </c>
      <c r="E385" s="264" t="s">
        <v>424</v>
      </c>
      <c r="F385" s="265" t="s">
        <v>425</v>
      </c>
      <c r="G385" s="266" t="s">
        <v>263</v>
      </c>
      <c r="H385" s="267">
        <v>14.831</v>
      </c>
      <c r="I385" s="268"/>
      <c r="J385" s="269">
        <f>ROUND(I385*H385,2)</f>
        <v>0</v>
      </c>
      <c r="K385" s="265" t="s">
        <v>165</v>
      </c>
      <c r="L385" s="270"/>
      <c r="M385" s="271" t="s">
        <v>19</v>
      </c>
      <c r="N385" s="272" t="s">
        <v>43</v>
      </c>
      <c r="O385" s="86"/>
      <c r="P385" s="215">
        <f>O385*H385</f>
        <v>0</v>
      </c>
      <c r="Q385" s="215">
        <v>0.00084999999999999995</v>
      </c>
      <c r="R385" s="215">
        <f>Q385*H385</f>
        <v>0.012606349999999999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210</v>
      </c>
      <c r="AT385" s="217" t="s">
        <v>413</v>
      </c>
      <c r="AU385" s="217" t="s">
        <v>174</v>
      </c>
      <c r="AY385" s="19" t="s">
        <v>159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80</v>
      </c>
      <c r="BK385" s="218">
        <f>ROUND(I385*H385,2)</f>
        <v>0</v>
      </c>
      <c r="BL385" s="19" t="s">
        <v>166</v>
      </c>
      <c r="BM385" s="217" t="s">
        <v>426</v>
      </c>
    </row>
    <row r="386" s="14" customFormat="1">
      <c r="A386" s="14"/>
      <c r="B386" s="230"/>
      <c r="C386" s="231"/>
      <c r="D386" s="221" t="s">
        <v>168</v>
      </c>
      <c r="E386" s="231"/>
      <c r="F386" s="233" t="s">
        <v>427</v>
      </c>
      <c r="G386" s="231"/>
      <c r="H386" s="234">
        <v>14.831</v>
      </c>
      <c r="I386" s="235"/>
      <c r="J386" s="231"/>
      <c r="K386" s="231"/>
      <c r="L386" s="236"/>
      <c r="M386" s="237"/>
      <c r="N386" s="238"/>
      <c r="O386" s="238"/>
      <c r="P386" s="238"/>
      <c r="Q386" s="238"/>
      <c r="R386" s="238"/>
      <c r="S386" s="238"/>
      <c r="T386" s="23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0" t="s">
        <v>168</v>
      </c>
      <c r="AU386" s="240" t="s">
        <v>174</v>
      </c>
      <c r="AV386" s="14" t="s">
        <v>82</v>
      </c>
      <c r="AW386" s="14" t="s">
        <v>4</v>
      </c>
      <c r="AX386" s="14" t="s">
        <v>80</v>
      </c>
      <c r="AY386" s="240" t="s">
        <v>159</v>
      </c>
    </row>
    <row r="387" s="2" customFormat="1" ht="24.15" customHeight="1">
      <c r="A387" s="40"/>
      <c r="B387" s="41"/>
      <c r="C387" s="206" t="s">
        <v>428</v>
      </c>
      <c r="D387" s="206" t="s">
        <v>161</v>
      </c>
      <c r="E387" s="207" t="s">
        <v>429</v>
      </c>
      <c r="F387" s="208" t="s">
        <v>430</v>
      </c>
      <c r="G387" s="209" t="s">
        <v>270</v>
      </c>
      <c r="H387" s="210">
        <v>154.80000000000001</v>
      </c>
      <c r="I387" s="211"/>
      <c r="J387" s="212">
        <f>ROUND(I387*H387,2)</f>
        <v>0</v>
      </c>
      <c r="K387" s="208" t="s">
        <v>165</v>
      </c>
      <c r="L387" s="46"/>
      <c r="M387" s="213" t="s">
        <v>19</v>
      </c>
      <c r="N387" s="214" t="s">
        <v>43</v>
      </c>
      <c r="O387" s="86"/>
      <c r="P387" s="215">
        <f>O387*H387</f>
        <v>0</v>
      </c>
      <c r="Q387" s="215">
        <v>0.0017600000000000001</v>
      </c>
      <c r="R387" s="215">
        <f>Q387*H387</f>
        <v>0.27244800000000002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166</v>
      </c>
      <c r="AT387" s="217" t="s">
        <v>161</v>
      </c>
      <c r="AU387" s="217" t="s">
        <v>174</v>
      </c>
      <c r="AY387" s="19" t="s">
        <v>159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80</v>
      </c>
      <c r="BK387" s="218">
        <f>ROUND(I387*H387,2)</f>
        <v>0</v>
      </c>
      <c r="BL387" s="19" t="s">
        <v>166</v>
      </c>
      <c r="BM387" s="217" t="s">
        <v>431</v>
      </c>
    </row>
    <row r="388" s="14" customFormat="1">
      <c r="A388" s="14"/>
      <c r="B388" s="230"/>
      <c r="C388" s="231"/>
      <c r="D388" s="221" t="s">
        <v>168</v>
      </c>
      <c r="E388" s="232" t="s">
        <v>19</v>
      </c>
      <c r="F388" s="233" t="s">
        <v>432</v>
      </c>
      <c r="G388" s="231"/>
      <c r="H388" s="234">
        <v>78.5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0" t="s">
        <v>168</v>
      </c>
      <c r="AU388" s="240" t="s">
        <v>174</v>
      </c>
      <c r="AV388" s="14" t="s">
        <v>82</v>
      </c>
      <c r="AW388" s="14" t="s">
        <v>33</v>
      </c>
      <c r="AX388" s="14" t="s">
        <v>72</v>
      </c>
      <c r="AY388" s="240" t="s">
        <v>159</v>
      </c>
    </row>
    <row r="389" s="14" customFormat="1">
      <c r="A389" s="14"/>
      <c r="B389" s="230"/>
      <c r="C389" s="231"/>
      <c r="D389" s="221" t="s">
        <v>168</v>
      </c>
      <c r="E389" s="232" t="s">
        <v>19</v>
      </c>
      <c r="F389" s="233" t="s">
        <v>433</v>
      </c>
      <c r="G389" s="231"/>
      <c r="H389" s="234">
        <v>76.299999999999997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0" t="s">
        <v>168</v>
      </c>
      <c r="AU389" s="240" t="s">
        <v>174</v>
      </c>
      <c r="AV389" s="14" t="s">
        <v>82</v>
      </c>
      <c r="AW389" s="14" t="s">
        <v>33</v>
      </c>
      <c r="AX389" s="14" t="s">
        <v>72</v>
      </c>
      <c r="AY389" s="240" t="s">
        <v>159</v>
      </c>
    </row>
    <row r="390" s="15" customFormat="1">
      <c r="A390" s="15"/>
      <c r="B390" s="241"/>
      <c r="C390" s="242"/>
      <c r="D390" s="221" t="s">
        <v>168</v>
      </c>
      <c r="E390" s="243" t="s">
        <v>19</v>
      </c>
      <c r="F390" s="244" t="s">
        <v>173</v>
      </c>
      <c r="G390" s="242"/>
      <c r="H390" s="245">
        <v>154.80000000000001</v>
      </c>
      <c r="I390" s="246"/>
      <c r="J390" s="242"/>
      <c r="K390" s="242"/>
      <c r="L390" s="247"/>
      <c r="M390" s="248"/>
      <c r="N390" s="249"/>
      <c r="O390" s="249"/>
      <c r="P390" s="249"/>
      <c r="Q390" s="249"/>
      <c r="R390" s="249"/>
      <c r="S390" s="249"/>
      <c r="T390" s="25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1" t="s">
        <v>168</v>
      </c>
      <c r="AU390" s="251" t="s">
        <v>174</v>
      </c>
      <c r="AV390" s="15" t="s">
        <v>174</v>
      </c>
      <c r="AW390" s="15" t="s">
        <v>33</v>
      </c>
      <c r="AX390" s="15" t="s">
        <v>80</v>
      </c>
      <c r="AY390" s="251" t="s">
        <v>159</v>
      </c>
    </row>
    <row r="391" s="2" customFormat="1" ht="16.5" customHeight="1">
      <c r="A391" s="40"/>
      <c r="B391" s="41"/>
      <c r="C391" s="263" t="s">
        <v>434</v>
      </c>
      <c r="D391" s="263" t="s">
        <v>413</v>
      </c>
      <c r="E391" s="264" t="s">
        <v>414</v>
      </c>
      <c r="F391" s="265" t="s">
        <v>415</v>
      </c>
      <c r="G391" s="266" t="s">
        <v>263</v>
      </c>
      <c r="H391" s="267">
        <v>34.055999999999997</v>
      </c>
      <c r="I391" s="268"/>
      <c r="J391" s="269">
        <f>ROUND(I391*H391,2)</f>
        <v>0</v>
      </c>
      <c r="K391" s="265" t="s">
        <v>165</v>
      </c>
      <c r="L391" s="270"/>
      <c r="M391" s="271" t="s">
        <v>19</v>
      </c>
      <c r="N391" s="272" t="s">
        <v>43</v>
      </c>
      <c r="O391" s="86"/>
      <c r="P391" s="215">
        <f>O391*H391</f>
        <v>0</v>
      </c>
      <c r="Q391" s="215">
        <v>0.00051000000000000004</v>
      </c>
      <c r="R391" s="215">
        <f>Q391*H391</f>
        <v>0.017368560000000002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210</v>
      </c>
      <c r="AT391" s="217" t="s">
        <v>413</v>
      </c>
      <c r="AU391" s="217" t="s">
        <v>174</v>
      </c>
      <c r="AY391" s="19" t="s">
        <v>159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80</v>
      </c>
      <c r="BK391" s="218">
        <f>ROUND(I391*H391,2)</f>
        <v>0</v>
      </c>
      <c r="BL391" s="19" t="s">
        <v>166</v>
      </c>
      <c r="BM391" s="217" t="s">
        <v>435</v>
      </c>
    </row>
    <row r="392" s="14" customFormat="1">
      <c r="A392" s="14"/>
      <c r="B392" s="230"/>
      <c r="C392" s="231"/>
      <c r="D392" s="221" t="s">
        <v>168</v>
      </c>
      <c r="E392" s="231"/>
      <c r="F392" s="233" t="s">
        <v>436</v>
      </c>
      <c r="G392" s="231"/>
      <c r="H392" s="234">
        <v>34.055999999999997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0" t="s">
        <v>168</v>
      </c>
      <c r="AU392" s="240" t="s">
        <v>174</v>
      </c>
      <c r="AV392" s="14" t="s">
        <v>82</v>
      </c>
      <c r="AW392" s="14" t="s">
        <v>4</v>
      </c>
      <c r="AX392" s="14" t="s">
        <v>80</v>
      </c>
      <c r="AY392" s="240" t="s">
        <v>159</v>
      </c>
    </row>
    <row r="393" s="2" customFormat="1" ht="24.15" customHeight="1">
      <c r="A393" s="40"/>
      <c r="B393" s="41"/>
      <c r="C393" s="206" t="s">
        <v>437</v>
      </c>
      <c r="D393" s="206" t="s">
        <v>161</v>
      </c>
      <c r="E393" s="207" t="s">
        <v>438</v>
      </c>
      <c r="F393" s="208" t="s">
        <v>439</v>
      </c>
      <c r="G393" s="209" t="s">
        <v>263</v>
      </c>
      <c r="H393" s="210">
        <v>8</v>
      </c>
      <c r="I393" s="211"/>
      <c r="J393" s="212">
        <f>ROUND(I393*H393,2)</f>
        <v>0</v>
      </c>
      <c r="K393" s="208" t="s">
        <v>165</v>
      </c>
      <c r="L393" s="46"/>
      <c r="M393" s="213" t="s">
        <v>19</v>
      </c>
      <c r="N393" s="214" t="s">
        <v>43</v>
      </c>
      <c r="O393" s="86"/>
      <c r="P393" s="215">
        <f>O393*H393</f>
        <v>0</v>
      </c>
      <c r="Q393" s="215">
        <v>0.0085199999999999998</v>
      </c>
      <c r="R393" s="215">
        <f>Q393*H393</f>
        <v>0.068159999999999998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166</v>
      </c>
      <c r="AT393" s="217" t="s">
        <v>161</v>
      </c>
      <c r="AU393" s="217" t="s">
        <v>174</v>
      </c>
      <c r="AY393" s="19" t="s">
        <v>159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80</v>
      </c>
      <c r="BK393" s="218">
        <f>ROUND(I393*H393,2)</f>
        <v>0</v>
      </c>
      <c r="BL393" s="19" t="s">
        <v>166</v>
      </c>
      <c r="BM393" s="217" t="s">
        <v>440</v>
      </c>
    </row>
    <row r="394" s="13" customFormat="1">
      <c r="A394" s="13"/>
      <c r="B394" s="219"/>
      <c r="C394" s="220"/>
      <c r="D394" s="221" t="s">
        <v>168</v>
      </c>
      <c r="E394" s="222" t="s">
        <v>19</v>
      </c>
      <c r="F394" s="223" t="s">
        <v>441</v>
      </c>
      <c r="G394" s="220"/>
      <c r="H394" s="222" t="s">
        <v>19</v>
      </c>
      <c r="I394" s="224"/>
      <c r="J394" s="220"/>
      <c r="K394" s="220"/>
      <c r="L394" s="225"/>
      <c r="M394" s="226"/>
      <c r="N394" s="227"/>
      <c r="O394" s="227"/>
      <c r="P394" s="227"/>
      <c r="Q394" s="227"/>
      <c r="R394" s="227"/>
      <c r="S394" s="227"/>
      <c r="T394" s="22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29" t="s">
        <v>168</v>
      </c>
      <c r="AU394" s="229" t="s">
        <v>174</v>
      </c>
      <c r="AV394" s="13" t="s">
        <v>80</v>
      </c>
      <c r="AW394" s="13" t="s">
        <v>33</v>
      </c>
      <c r="AX394" s="13" t="s">
        <v>72</v>
      </c>
      <c r="AY394" s="229" t="s">
        <v>159</v>
      </c>
    </row>
    <row r="395" s="14" customFormat="1">
      <c r="A395" s="14"/>
      <c r="B395" s="230"/>
      <c r="C395" s="231"/>
      <c r="D395" s="221" t="s">
        <v>168</v>
      </c>
      <c r="E395" s="232" t="s">
        <v>19</v>
      </c>
      <c r="F395" s="233" t="s">
        <v>442</v>
      </c>
      <c r="G395" s="231"/>
      <c r="H395" s="234">
        <v>8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0" t="s">
        <v>168</v>
      </c>
      <c r="AU395" s="240" t="s">
        <v>174</v>
      </c>
      <c r="AV395" s="14" t="s">
        <v>82</v>
      </c>
      <c r="AW395" s="14" t="s">
        <v>33</v>
      </c>
      <c r="AX395" s="14" t="s">
        <v>72</v>
      </c>
      <c r="AY395" s="240" t="s">
        <v>159</v>
      </c>
    </row>
    <row r="396" s="15" customFormat="1">
      <c r="A396" s="15"/>
      <c r="B396" s="241"/>
      <c r="C396" s="242"/>
      <c r="D396" s="221" t="s">
        <v>168</v>
      </c>
      <c r="E396" s="243" t="s">
        <v>19</v>
      </c>
      <c r="F396" s="244" t="s">
        <v>173</v>
      </c>
      <c r="G396" s="242"/>
      <c r="H396" s="245">
        <v>8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1" t="s">
        <v>168</v>
      </c>
      <c r="AU396" s="251" t="s">
        <v>174</v>
      </c>
      <c r="AV396" s="15" t="s">
        <v>174</v>
      </c>
      <c r="AW396" s="15" t="s">
        <v>33</v>
      </c>
      <c r="AX396" s="15" t="s">
        <v>80</v>
      </c>
      <c r="AY396" s="251" t="s">
        <v>159</v>
      </c>
    </row>
    <row r="397" s="2" customFormat="1" ht="16.5" customHeight="1">
      <c r="A397" s="40"/>
      <c r="B397" s="41"/>
      <c r="C397" s="263" t="s">
        <v>443</v>
      </c>
      <c r="D397" s="263" t="s">
        <v>413</v>
      </c>
      <c r="E397" s="264" t="s">
        <v>444</v>
      </c>
      <c r="F397" s="265" t="s">
        <v>445</v>
      </c>
      <c r="G397" s="266" t="s">
        <v>263</v>
      </c>
      <c r="H397" s="267">
        <v>8.4000000000000004</v>
      </c>
      <c r="I397" s="268"/>
      <c r="J397" s="269">
        <f>ROUND(I397*H397,2)</f>
        <v>0</v>
      </c>
      <c r="K397" s="265" t="s">
        <v>165</v>
      </c>
      <c r="L397" s="270"/>
      <c r="M397" s="271" t="s">
        <v>19</v>
      </c>
      <c r="N397" s="272" t="s">
        <v>43</v>
      </c>
      <c r="O397" s="86"/>
      <c r="P397" s="215">
        <f>O397*H397</f>
        <v>0</v>
      </c>
      <c r="Q397" s="215">
        <v>0.0016999999999999999</v>
      </c>
      <c r="R397" s="215">
        <f>Q397*H397</f>
        <v>0.014279999999999999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210</v>
      </c>
      <c r="AT397" s="217" t="s">
        <v>413</v>
      </c>
      <c r="AU397" s="217" t="s">
        <v>174</v>
      </c>
      <c r="AY397" s="19" t="s">
        <v>159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80</v>
      </c>
      <c r="BK397" s="218">
        <f>ROUND(I397*H397,2)</f>
        <v>0</v>
      </c>
      <c r="BL397" s="19" t="s">
        <v>166</v>
      </c>
      <c r="BM397" s="217" t="s">
        <v>446</v>
      </c>
    </row>
    <row r="398" s="14" customFormat="1">
      <c r="A398" s="14"/>
      <c r="B398" s="230"/>
      <c r="C398" s="231"/>
      <c r="D398" s="221" t="s">
        <v>168</v>
      </c>
      <c r="E398" s="231"/>
      <c r="F398" s="233" t="s">
        <v>447</v>
      </c>
      <c r="G398" s="231"/>
      <c r="H398" s="234">
        <v>8.4000000000000004</v>
      </c>
      <c r="I398" s="235"/>
      <c r="J398" s="231"/>
      <c r="K398" s="231"/>
      <c r="L398" s="236"/>
      <c r="M398" s="237"/>
      <c r="N398" s="238"/>
      <c r="O398" s="238"/>
      <c r="P398" s="238"/>
      <c r="Q398" s="238"/>
      <c r="R398" s="238"/>
      <c r="S398" s="238"/>
      <c r="T398" s="23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0" t="s">
        <v>168</v>
      </c>
      <c r="AU398" s="240" t="s">
        <v>174</v>
      </c>
      <c r="AV398" s="14" t="s">
        <v>82</v>
      </c>
      <c r="AW398" s="14" t="s">
        <v>4</v>
      </c>
      <c r="AX398" s="14" t="s">
        <v>80</v>
      </c>
      <c r="AY398" s="240" t="s">
        <v>159</v>
      </c>
    </row>
    <row r="399" s="2" customFormat="1" ht="24.15" customHeight="1">
      <c r="A399" s="40"/>
      <c r="B399" s="41"/>
      <c r="C399" s="206" t="s">
        <v>448</v>
      </c>
      <c r="D399" s="206" t="s">
        <v>161</v>
      </c>
      <c r="E399" s="207" t="s">
        <v>449</v>
      </c>
      <c r="F399" s="208" t="s">
        <v>450</v>
      </c>
      <c r="G399" s="209" t="s">
        <v>263</v>
      </c>
      <c r="H399" s="210">
        <v>53.774999999999999</v>
      </c>
      <c r="I399" s="211"/>
      <c r="J399" s="212">
        <f>ROUND(I399*H399,2)</f>
        <v>0</v>
      </c>
      <c r="K399" s="208" t="s">
        <v>165</v>
      </c>
      <c r="L399" s="46"/>
      <c r="M399" s="213" t="s">
        <v>19</v>
      </c>
      <c r="N399" s="214" t="s">
        <v>43</v>
      </c>
      <c r="O399" s="86"/>
      <c r="P399" s="215">
        <f>O399*H399</f>
        <v>0</v>
      </c>
      <c r="Q399" s="215">
        <v>0.011679999999999999</v>
      </c>
      <c r="R399" s="215">
        <f>Q399*H399</f>
        <v>0.62809199999999998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166</v>
      </c>
      <c r="AT399" s="217" t="s">
        <v>161</v>
      </c>
      <c r="AU399" s="217" t="s">
        <v>174</v>
      </c>
      <c r="AY399" s="19" t="s">
        <v>159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80</v>
      </c>
      <c r="BK399" s="218">
        <f>ROUND(I399*H399,2)</f>
        <v>0</v>
      </c>
      <c r="BL399" s="19" t="s">
        <v>166</v>
      </c>
      <c r="BM399" s="217" t="s">
        <v>451</v>
      </c>
    </row>
    <row r="400" s="13" customFormat="1">
      <c r="A400" s="13"/>
      <c r="B400" s="219"/>
      <c r="C400" s="220"/>
      <c r="D400" s="221" t="s">
        <v>168</v>
      </c>
      <c r="E400" s="222" t="s">
        <v>19</v>
      </c>
      <c r="F400" s="223" t="s">
        <v>452</v>
      </c>
      <c r="G400" s="220"/>
      <c r="H400" s="222" t="s">
        <v>19</v>
      </c>
      <c r="I400" s="224"/>
      <c r="J400" s="220"/>
      <c r="K400" s="220"/>
      <c r="L400" s="225"/>
      <c r="M400" s="226"/>
      <c r="N400" s="227"/>
      <c r="O400" s="227"/>
      <c r="P400" s="227"/>
      <c r="Q400" s="227"/>
      <c r="R400" s="227"/>
      <c r="S400" s="227"/>
      <c r="T400" s="22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29" t="s">
        <v>168</v>
      </c>
      <c r="AU400" s="229" t="s">
        <v>174</v>
      </c>
      <c r="AV400" s="13" t="s">
        <v>80</v>
      </c>
      <c r="AW400" s="13" t="s">
        <v>33</v>
      </c>
      <c r="AX400" s="13" t="s">
        <v>72</v>
      </c>
      <c r="AY400" s="229" t="s">
        <v>159</v>
      </c>
    </row>
    <row r="401" s="14" customFormat="1">
      <c r="A401" s="14"/>
      <c r="B401" s="230"/>
      <c r="C401" s="231"/>
      <c r="D401" s="221" t="s">
        <v>168</v>
      </c>
      <c r="E401" s="232" t="s">
        <v>19</v>
      </c>
      <c r="F401" s="233" t="s">
        <v>453</v>
      </c>
      <c r="G401" s="231"/>
      <c r="H401" s="234">
        <v>85.590000000000003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0" t="s">
        <v>168</v>
      </c>
      <c r="AU401" s="240" t="s">
        <v>174</v>
      </c>
      <c r="AV401" s="14" t="s">
        <v>82</v>
      </c>
      <c r="AW401" s="14" t="s">
        <v>33</v>
      </c>
      <c r="AX401" s="14" t="s">
        <v>72</v>
      </c>
      <c r="AY401" s="240" t="s">
        <v>159</v>
      </c>
    </row>
    <row r="402" s="14" customFormat="1">
      <c r="A402" s="14"/>
      <c r="B402" s="230"/>
      <c r="C402" s="231"/>
      <c r="D402" s="221" t="s">
        <v>168</v>
      </c>
      <c r="E402" s="232" t="s">
        <v>19</v>
      </c>
      <c r="F402" s="233" t="s">
        <v>454</v>
      </c>
      <c r="G402" s="231"/>
      <c r="H402" s="234">
        <v>-31.815000000000001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0" t="s">
        <v>168</v>
      </c>
      <c r="AU402" s="240" t="s">
        <v>174</v>
      </c>
      <c r="AV402" s="14" t="s">
        <v>82</v>
      </c>
      <c r="AW402" s="14" t="s">
        <v>33</v>
      </c>
      <c r="AX402" s="14" t="s">
        <v>72</v>
      </c>
      <c r="AY402" s="240" t="s">
        <v>159</v>
      </c>
    </row>
    <row r="403" s="15" customFormat="1">
      <c r="A403" s="15"/>
      <c r="B403" s="241"/>
      <c r="C403" s="242"/>
      <c r="D403" s="221" t="s">
        <v>168</v>
      </c>
      <c r="E403" s="243" t="s">
        <v>19</v>
      </c>
      <c r="F403" s="244" t="s">
        <v>173</v>
      </c>
      <c r="G403" s="242"/>
      <c r="H403" s="245">
        <v>53.774999999999999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1" t="s">
        <v>168</v>
      </c>
      <c r="AU403" s="251" t="s">
        <v>174</v>
      </c>
      <c r="AV403" s="15" t="s">
        <v>174</v>
      </c>
      <c r="AW403" s="15" t="s">
        <v>33</v>
      </c>
      <c r="AX403" s="15" t="s">
        <v>80</v>
      </c>
      <c r="AY403" s="251" t="s">
        <v>159</v>
      </c>
    </row>
    <row r="404" s="2" customFormat="1" ht="16.5" customHeight="1">
      <c r="A404" s="40"/>
      <c r="B404" s="41"/>
      <c r="C404" s="263" t="s">
        <v>455</v>
      </c>
      <c r="D404" s="263" t="s">
        <v>413</v>
      </c>
      <c r="E404" s="264" t="s">
        <v>456</v>
      </c>
      <c r="F404" s="265" t="s">
        <v>457</v>
      </c>
      <c r="G404" s="266" t="s">
        <v>263</v>
      </c>
      <c r="H404" s="267">
        <v>56.463999999999999</v>
      </c>
      <c r="I404" s="268"/>
      <c r="J404" s="269">
        <f>ROUND(I404*H404,2)</f>
        <v>0</v>
      </c>
      <c r="K404" s="265" t="s">
        <v>165</v>
      </c>
      <c r="L404" s="270"/>
      <c r="M404" s="271" t="s">
        <v>19</v>
      </c>
      <c r="N404" s="272" t="s">
        <v>43</v>
      </c>
      <c r="O404" s="86"/>
      <c r="P404" s="215">
        <f>O404*H404</f>
        <v>0</v>
      </c>
      <c r="Q404" s="215">
        <v>0.014</v>
      </c>
      <c r="R404" s="215">
        <f>Q404*H404</f>
        <v>0.79049599999999998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210</v>
      </c>
      <c r="AT404" s="217" t="s">
        <v>413</v>
      </c>
      <c r="AU404" s="217" t="s">
        <v>174</v>
      </c>
      <c r="AY404" s="19" t="s">
        <v>159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80</v>
      </c>
      <c r="BK404" s="218">
        <f>ROUND(I404*H404,2)</f>
        <v>0</v>
      </c>
      <c r="BL404" s="19" t="s">
        <v>166</v>
      </c>
      <c r="BM404" s="217" t="s">
        <v>458</v>
      </c>
    </row>
    <row r="405" s="14" customFormat="1">
      <c r="A405" s="14"/>
      <c r="B405" s="230"/>
      <c r="C405" s="231"/>
      <c r="D405" s="221" t="s">
        <v>168</v>
      </c>
      <c r="E405" s="231"/>
      <c r="F405" s="233" t="s">
        <v>459</v>
      </c>
      <c r="G405" s="231"/>
      <c r="H405" s="234">
        <v>56.463999999999999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0" t="s">
        <v>168</v>
      </c>
      <c r="AU405" s="240" t="s">
        <v>174</v>
      </c>
      <c r="AV405" s="14" t="s">
        <v>82</v>
      </c>
      <c r="AW405" s="14" t="s">
        <v>4</v>
      </c>
      <c r="AX405" s="14" t="s">
        <v>80</v>
      </c>
      <c r="AY405" s="240" t="s">
        <v>159</v>
      </c>
    </row>
    <row r="406" s="2" customFormat="1" ht="24.15" customHeight="1">
      <c r="A406" s="40"/>
      <c r="B406" s="41"/>
      <c r="C406" s="206" t="s">
        <v>460</v>
      </c>
      <c r="D406" s="206" t="s">
        <v>161</v>
      </c>
      <c r="E406" s="207" t="s">
        <v>461</v>
      </c>
      <c r="F406" s="208" t="s">
        <v>462</v>
      </c>
      <c r="G406" s="209" t="s">
        <v>263</v>
      </c>
      <c r="H406" s="210">
        <v>496.64699999999999</v>
      </c>
      <c r="I406" s="211"/>
      <c r="J406" s="212">
        <f>ROUND(I406*H406,2)</f>
        <v>0</v>
      </c>
      <c r="K406" s="208" t="s">
        <v>165</v>
      </c>
      <c r="L406" s="46"/>
      <c r="M406" s="213" t="s">
        <v>19</v>
      </c>
      <c r="N406" s="214" t="s">
        <v>43</v>
      </c>
      <c r="O406" s="86"/>
      <c r="P406" s="215">
        <f>O406*H406</f>
        <v>0</v>
      </c>
      <c r="Q406" s="215">
        <v>0.0086</v>
      </c>
      <c r="R406" s="215">
        <f>Q406*H406</f>
        <v>4.2711642000000003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166</v>
      </c>
      <c r="AT406" s="217" t="s">
        <v>161</v>
      </c>
      <c r="AU406" s="217" t="s">
        <v>174</v>
      </c>
      <c r="AY406" s="19" t="s">
        <v>159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80</v>
      </c>
      <c r="BK406" s="218">
        <f>ROUND(I406*H406,2)</f>
        <v>0</v>
      </c>
      <c r="BL406" s="19" t="s">
        <v>166</v>
      </c>
      <c r="BM406" s="217" t="s">
        <v>463</v>
      </c>
    </row>
    <row r="407" s="13" customFormat="1">
      <c r="A407" s="13"/>
      <c r="B407" s="219"/>
      <c r="C407" s="220"/>
      <c r="D407" s="221" t="s">
        <v>168</v>
      </c>
      <c r="E407" s="222" t="s">
        <v>19</v>
      </c>
      <c r="F407" s="223" t="s">
        <v>464</v>
      </c>
      <c r="G407" s="220"/>
      <c r="H407" s="222" t="s">
        <v>19</v>
      </c>
      <c r="I407" s="224"/>
      <c r="J407" s="220"/>
      <c r="K407" s="220"/>
      <c r="L407" s="225"/>
      <c r="M407" s="226"/>
      <c r="N407" s="227"/>
      <c r="O407" s="227"/>
      <c r="P407" s="227"/>
      <c r="Q407" s="227"/>
      <c r="R407" s="227"/>
      <c r="S407" s="227"/>
      <c r="T407" s="22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29" t="s">
        <v>168</v>
      </c>
      <c r="AU407" s="229" t="s">
        <v>174</v>
      </c>
      <c r="AV407" s="13" t="s">
        <v>80</v>
      </c>
      <c r="AW407" s="13" t="s">
        <v>33</v>
      </c>
      <c r="AX407" s="13" t="s">
        <v>72</v>
      </c>
      <c r="AY407" s="229" t="s">
        <v>159</v>
      </c>
    </row>
    <row r="408" s="14" customFormat="1">
      <c r="A408" s="14"/>
      <c r="B408" s="230"/>
      <c r="C408" s="231"/>
      <c r="D408" s="221" t="s">
        <v>168</v>
      </c>
      <c r="E408" s="232" t="s">
        <v>19</v>
      </c>
      <c r="F408" s="233" t="s">
        <v>465</v>
      </c>
      <c r="G408" s="231"/>
      <c r="H408" s="234">
        <v>720.93299999999999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0" t="s">
        <v>168</v>
      </c>
      <c r="AU408" s="240" t="s">
        <v>174</v>
      </c>
      <c r="AV408" s="14" t="s">
        <v>82</v>
      </c>
      <c r="AW408" s="14" t="s">
        <v>33</v>
      </c>
      <c r="AX408" s="14" t="s">
        <v>72</v>
      </c>
      <c r="AY408" s="240" t="s">
        <v>159</v>
      </c>
    </row>
    <row r="409" s="15" customFormat="1">
      <c r="A409" s="15"/>
      <c r="B409" s="241"/>
      <c r="C409" s="242"/>
      <c r="D409" s="221" t="s">
        <v>168</v>
      </c>
      <c r="E409" s="243" t="s">
        <v>19</v>
      </c>
      <c r="F409" s="244" t="s">
        <v>173</v>
      </c>
      <c r="G409" s="242"/>
      <c r="H409" s="245">
        <v>720.93299999999999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1" t="s">
        <v>168</v>
      </c>
      <c r="AU409" s="251" t="s">
        <v>174</v>
      </c>
      <c r="AV409" s="15" t="s">
        <v>174</v>
      </c>
      <c r="AW409" s="15" t="s">
        <v>33</v>
      </c>
      <c r="AX409" s="15" t="s">
        <v>72</v>
      </c>
      <c r="AY409" s="251" t="s">
        <v>159</v>
      </c>
    </row>
    <row r="410" s="14" customFormat="1">
      <c r="A410" s="14"/>
      <c r="B410" s="230"/>
      <c r="C410" s="231"/>
      <c r="D410" s="221" t="s">
        <v>168</v>
      </c>
      <c r="E410" s="232" t="s">
        <v>19</v>
      </c>
      <c r="F410" s="233" t="s">
        <v>466</v>
      </c>
      <c r="G410" s="231"/>
      <c r="H410" s="234">
        <v>-43.442</v>
      </c>
      <c r="I410" s="235"/>
      <c r="J410" s="231"/>
      <c r="K410" s="231"/>
      <c r="L410" s="236"/>
      <c r="M410" s="237"/>
      <c r="N410" s="238"/>
      <c r="O410" s="238"/>
      <c r="P410" s="238"/>
      <c r="Q410" s="238"/>
      <c r="R410" s="238"/>
      <c r="S410" s="238"/>
      <c r="T410" s="23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0" t="s">
        <v>168</v>
      </c>
      <c r="AU410" s="240" t="s">
        <v>174</v>
      </c>
      <c r="AV410" s="14" t="s">
        <v>82</v>
      </c>
      <c r="AW410" s="14" t="s">
        <v>33</v>
      </c>
      <c r="AX410" s="14" t="s">
        <v>72</v>
      </c>
      <c r="AY410" s="240" t="s">
        <v>159</v>
      </c>
    </row>
    <row r="411" s="14" customFormat="1">
      <c r="A411" s="14"/>
      <c r="B411" s="230"/>
      <c r="C411" s="231"/>
      <c r="D411" s="221" t="s">
        <v>168</v>
      </c>
      <c r="E411" s="232" t="s">
        <v>19</v>
      </c>
      <c r="F411" s="233" t="s">
        <v>467</v>
      </c>
      <c r="G411" s="231"/>
      <c r="H411" s="234">
        <v>-180.84399999999999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0" t="s">
        <v>168</v>
      </c>
      <c r="AU411" s="240" t="s">
        <v>174</v>
      </c>
      <c r="AV411" s="14" t="s">
        <v>82</v>
      </c>
      <c r="AW411" s="14" t="s">
        <v>33</v>
      </c>
      <c r="AX411" s="14" t="s">
        <v>72</v>
      </c>
      <c r="AY411" s="240" t="s">
        <v>159</v>
      </c>
    </row>
    <row r="412" s="15" customFormat="1">
      <c r="A412" s="15"/>
      <c r="B412" s="241"/>
      <c r="C412" s="242"/>
      <c r="D412" s="221" t="s">
        <v>168</v>
      </c>
      <c r="E412" s="243" t="s">
        <v>19</v>
      </c>
      <c r="F412" s="244" t="s">
        <v>173</v>
      </c>
      <c r="G412" s="242"/>
      <c r="H412" s="245">
        <v>-224.286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1" t="s">
        <v>168</v>
      </c>
      <c r="AU412" s="251" t="s">
        <v>174</v>
      </c>
      <c r="AV412" s="15" t="s">
        <v>174</v>
      </c>
      <c r="AW412" s="15" t="s">
        <v>33</v>
      </c>
      <c r="AX412" s="15" t="s">
        <v>72</v>
      </c>
      <c r="AY412" s="251" t="s">
        <v>159</v>
      </c>
    </row>
    <row r="413" s="16" customFormat="1">
      <c r="A413" s="16"/>
      <c r="B413" s="252"/>
      <c r="C413" s="253"/>
      <c r="D413" s="221" t="s">
        <v>168</v>
      </c>
      <c r="E413" s="254" t="s">
        <v>19</v>
      </c>
      <c r="F413" s="255" t="s">
        <v>179</v>
      </c>
      <c r="G413" s="253"/>
      <c r="H413" s="256">
        <v>496.64699999999999</v>
      </c>
      <c r="I413" s="257"/>
      <c r="J413" s="253"/>
      <c r="K413" s="253"/>
      <c r="L413" s="258"/>
      <c r="M413" s="259"/>
      <c r="N413" s="260"/>
      <c r="O413" s="260"/>
      <c r="P413" s="260"/>
      <c r="Q413" s="260"/>
      <c r="R413" s="260"/>
      <c r="S413" s="260"/>
      <c r="T413" s="261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T413" s="262" t="s">
        <v>168</v>
      </c>
      <c r="AU413" s="262" t="s">
        <v>174</v>
      </c>
      <c r="AV413" s="16" t="s">
        <v>166</v>
      </c>
      <c r="AW413" s="16" t="s">
        <v>33</v>
      </c>
      <c r="AX413" s="16" t="s">
        <v>80</v>
      </c>
      <c r="AY413" s="262" t="s">
        <v>159</v>
      </c>
    </row>
    <row r="414" s="2" customFormat="1" ht="16.5" customHeight="1">
      <c r="A414" s="40"/>
      <c r="B414" s="41"/>
      <c r="C414" s="263" t="s">
        <v>468</v>
      </c>
      <c r="D414" s="263" t="s">
        <v>413</v>
      </c>
      <c r="E414" s="264" t="s">
        <v>469</v>
      </c>
      <c r="F414" s="265" t="s">
        <v>470</v>
      </c>
      <c r="G414" s="266" t="s">
        <v>263</v>
      </c>
      <c r="H414" s="267">
        <v>521.47900000000004</v>
      </c>
      <c r="I414" s="268"/>
      <c r="J414" s="269">
        <f>ROUND(I414*H414,2)</f>
        <v>0</v>
      </c>
      <c r="K414" s="265" t="s">
        <v>165</v>
      </c>
      <c r="L414" s="270"/>
      <c r="M414" s="271" t="s">
        <v>19</v>
      </c>
      <c r="N414" s="272" t="s">
        <v>43</v>
      </c>
      <c r="O414" s="86"/>
      <c r="P414" s="215">
        <f>O414*H414</f>
        <v>0</v>
      </c>
      <c r="Q414" s="215">
        <v>0.0023800000000000002</v>
      </c>
      <c r="R414" s="215">
        <f>Q414*H414</f>
        <v>1.2411200200000001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210</v>
      </c>
      <c r="AT414" s="217" t="s">
        <v>413</v>
      </c>
      <c r="AU414" s="217" t="s">
        <v>174</v>
      </c>
      <c r="AY414" s="19" t="s">
        <v>159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80</v>
      </c>
      <c r="BK414" s="218">
        <f>ROUND(I414*H414,2)</f>
        <v>0</v>
      </c>
      <c r="BL414" s="19" t="s">
        <v>166</v>
      </c>
      <c r="BM414" s="217" t="s">
        <v>471</v>
      </c>
    </row>
    <row r="415" s="14" customFormat="1">
      <c r="A415" s="14"/>
      <c r="B415" s="230"/>
      <c r="C415" s="231"/>
      <c r="D415" s="221" t="s">
        <v>168</v>
      </c>
      <c r="E415" s="231"/>
      <c r="F415" s="233" t="s">
        <v>472</v>
      </c>
      <c r="G415" s="231"/>
      <c r="H415" s="234">
        <v>521.47900000000004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0" t="s">
        <v>168</v>
      </c>
      <c r="AU415" s="240" t="s">
        <v>174</v>
      </c>
      <c r="AV415" s="14" t="s">
        <v>82</v>
      </c>
      <c r="AW415" s="14" t="s">
        <v>4</v>
      </c>
      <c r="AX415" s="14" t="s">
        <v>80</v>
      </c>
      <c r="AY415" s="240" t="s">
        <v>159</v>
      </c>
    </row>
    <row r="416" s="2" customFormat="1" ht="33" customHeight="1">
      <c r="A416" s="40"/>
      <c r="B416" s="41"/>
      <c r="C416" s="206" t="s">
        <v>473</v>
      </c>
      <c r="D416" s="206" t="s">
        <v>161</v>
      </c>
      <c r="E416" s="207" t="s">
        <v>474</v>
      </c>
      <c r="F416" s="208" t="s">
        <v>475</v>
      </c>
      <c r="G416" s="209" t="s">
        <v>270</v>
      </c>
      <c r="H416" s="210">
        <v>5.4000000000000004</v>
      </c>
      <c r="I416" s="211"/>
      <c r="J416" s="212">
        <f>ROUND(I416*H416,2)</f>
        <v>0</v>
      </c>
      <c r="K416" s="208" t="s">
        <v>165</v>
      </c>
      <c r="L416" s="46"/>
      <c r="M416" s="213" t="s">
        <v>19</v>
      </c>
      <c r="N416" s="214" t="s">
        <v>43</v>
      </c>
      <c r="O416" s="86"/>
      <c r="P416" s="215">
        <f>O416*H416</f>
        <v>0</v>
      </c>
      <c r="Q416" s="215">
        <v>0.0017600000000000001</v>
      </c>
      <c r="R416" s="215">
        <f>Q416*H416</f>
        <v>0.0095040000000000003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166</v>
      </c>
      <c r="AT416" s="217" t="s">
        <v>161</v>
      </c>
      <c r="AU416" s="217" t="s">
        <v>174</v>
      </c>
      <c r="AY416" s="19" t="s">
        <v>159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80</v>
      </c>
      <c r="BK416" s="218">
        <f>ROUND(I416*H416,2)</f>
        <v>0</v>
      </c>
      <c r="BL416" s="19" t="s">
        <v>166</v>
      </c>
      <c r="BM416" s="217" t="s">
        <v>476</v>
      </c>
    </row>
    <row r="417" s="14" customFormat="1">
      <c r="A417" s="14"/>
      <c r="B417" s="230"/>
      <c r="C417" s="231"/>
      <c r="D417" s="221" t="s">
        <v>168</v>
      </c>
      <c r="E417" s="232" t="s">
        <v>19</v>
      </c>
      <c r="F417" s="233" t="s">
        <v>477</v>
      </c>
      <c r="G417" s="231"/>
      <c r="H417" s="234">
        <v>5.4000000000000004</v>
      </c>
      <c r="I417" s="235"/>
      <c r="J417" s="231"/>
      <c r="K417" s="231"/>
      <c r="L417" s="236"/>
      <c r="M417" s="237"/>
      <c r="N417" s="238"/>
      <c r="O417" s="238"/>
      <c r="P417" s="238"/>
      <c r="Q417" s="238"/>
      <c r="R417" s="238"/>
      <c r="S417" s="238"/>
      <c r="T417" s="23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0" t="s">
        <v>168</v>
      </c>
      <c r="AU417" s="240" t="s">
        <v>174</v>
      </c>
      <c r="AV417" s="14" t="s">
        <v>82</v>
      </c>
      <c r="AW417" s="14" t="s">
        <v>33</v>
      </c>
      <c r="AX417" s="14" t="s">
        <v>72</v>
      </c>
      <c r="AY417" s="240" t="s">
        <v>159</v>
      </c>
    </row>
    <row r="418" s="15" customFormat="1">
      <c r="A418" s="15"/>
      <c r="B418" s="241"/>
      <c r="C418" s="242"/>
      <c r="D418" s="221" t="s">
        <v>168</v>
      </c>
      <c r="E418" s="243" t="s">
        <v>19</v>
      </c>
      <c r="F418" s="244" t="s">
        <v>173</v>
      </c>
      <c r="G418" s="242"/>
      <c r="H418" s="245">
        <v>5.4000000000000004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1" t="s">
        <v>168</v>
      </c>
      <c r="AU418" s="251" t="s">
        <v>174</v>
      </c>
      <c r="AV418" s="15" t="s">
        <v>174</v>
      </c>
      <c r="AW418" s="15" t="s">
        <v>33</v>
      </c>
      <c r="AX418" s="15" t="s">
        <v>80</v>
      </c>
      <c r="AY418" s="251" t="s">
        <v>159</v>
      </c>
    </row>
    <row r="419" s="2" customFormat="1" ht="16.5" customHeight="1">
      <c r="A419" s="40"/>
      <c r="B419" s="41"/>
      <c r="C419" s="263" t="s">
        <v>478</v>
      </c>
      <c r="D419" s="263" t="s">
        <v>413</v>
      </c>
      <c r="E419" s="264" t="s">
        <v>479</v>
      </c>
      <c r="F419" s="265" t="s">
        <v>480</v>
      </c>
      <c r="G419" s="266" t="s">
        <v>263</v>
      </c>
      <c r="H419" s="267">
        <v>1.1879999999999999</v>
      </c>
      <c r="I419" s="268"/>
      <c r="J419" s="269">
        <f>ROUND(I419*H419,2)</f>
        <v>0</v>
      </c>
      <c r="K419" s="265" t="s">
        <v>165</v>
      </c>
      <c r="L419" s="270"/>
      <c r="M419" s="271" t="s">
        <v>19</v>
      </c>
      <c r="N419" s="272" t="s">
        <v>43</v>
      </c>
      <c r="O419" s="86"/>
      <c r="P419" s="215">
        <f>O419*H419</f>
        <v>0</v>
      </c>
      <c r="Q419" s="215">
        <v>0.0030000000000000001</v>
      </c>
      <c r="R419" s="215">
        <f>Q419*H419</f>
        <v>0.0035639999999999999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210</v>
      </c>
      <c r="AT419" s="217" t="s">
        <v>413</v>
      </c>
      <c r="AU419" s="217" t="s">
        <v>174</v>
      </c>
      <c r="AY419" s="19" t="s">
        <v>159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80</v>
      </c>
      <c r="BK419" s="218">
        <f>ROUND(I419*H419,2)</f>
        <v>0</v>
      </c>
      <c r="BL419" s="19" t="s">
        <v>166</v>
      </c>
      <c r="BM419" s="217" t="s">
        <v>481</v>
      </c>
    </row>
    <row r="420" s="14" customFormat="1">
      <c r="A420" s="14"/>
      <c r="B420" s="230"/>
      <c r="C420" s="231"/>
      <c r="D420" s="221" t="s">
        <v>168</v>
      </c>
      <c r="E420" s="231"/>
      <c r="F420" s="233" t="s">
        <v>482</v>
      </c>
      <c r="G420" s="231"/>
      <c r="H420" s="234">
        <v>1.1879999999999999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0" t="s">
        <v>168</v>
      </c>
      <c r="AU420" s="240" t="s">
        <v>174</v>
      </c>
      <c r="AV420" s="14" t="s">
        <v>82</v>
      </c>
      <c r="AW420" s="14" t="s">
        <v>4</v>
      </c>
      <c r="AX420" s="14" t="s">
        <v>80</v>
      </c>
      <c r="AY420" s="240" t="s">
        <v>159</v>
      </c>
    </row>
    <row r="421" s="2" customFormat="1" ht="33" customHeight="1">
      <c r="A421" s="40"/>
      <c r="B421" s="41"/>
      <c r="C421" s="206" t="s">
        <v>483</v>
      </c>
      <c r="D421" s="206" t="s">
        <v>161</v>
      </c>
      <c r="E421" s="207" t="s">
        <v>484</v>
      </c>
      <c r="F421" s="208" t="s">
        <v>485</v>
      </c>
      <c r="G421" s="209" t="s">
        <v>270</v>
      </c>
      <c r="H421" s="210">
        <v>72.549999999999997</v>
      </c>
      <c r="I421" s="211"/>
      <c r="J421" s="212">
        <f>ROUND(I421*H421,2)</f>
        <v>0</v>
      </c>
      <c r="K421" s="208" t="s">
        <v>165</v>
      </c>
      <c r="L421" s="46"/>
      <c r="M421" s="213" t="s">
        <v>19</v>
      </c>
      <c r="N421" s="214" t="s">
        <v>43</v>
      </c>
      <c r="O421" s="86"/>
      <c r="P421" s="215">
        <f>O421*H421</f>
        <v>0</v>
      </c>
      <c r="Q421" s="215">
        <v>0.0033899999999999998</v>
      </c>
      <c r="R421" s="215">
        <f>Q421*H421</f>
        <v>0.24594449999999998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166</v>
      </c>
      <c r="AT421" s="217" t="s">
        <v>161</v>
      </c>
      <c r="AU421" s="217" t="s">
        <v>174</v>
      </c>
      <c r="AY421" s="19" t="s">
        <v>159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80</v>
      </c>
      <c r="BK421" s="218">
        <f>ROUND(I421*H421,2)</f>
        <v>0</v>
      </c>
      <c r="BL421" s="19" t="s">
        <v>166</v>
      </c>
      <c r="BM421" s="217" t="s">
        <v>486</v>
      </c>
    </row>
    <row r="422" s="13" customFormat="1">
      <c r="A422" s="13"/>
      <c r="B422" s="219"/>
      <c r="C422" s="220"/>
      <c r="D422" s="221" t="s">
        <v>168</v>
      </c>
      <c r="E422" s="222" t="s">
        <v>19</v>
      </c>
      <c r="F422" s="223" t="s">
        <v>487</v>
      </c>
      <c r="G422" s="220"/>
      <c r="H422" s="222" t="s">
        <v>19</v>
      </c>
      <c r="I422" s="224"/>
      <c r="J422" s="220"/>
      <c r="K422" s="220"/>
      <c r="L422" s="225"/>
      <c r="M422" s="226"/>
      <c r="N422" s="227"/>
      <c r="O422" s="227"/>
      <c r="P422" s="227"/>
      <c r="Q422" s="227"/>
      <c r="R422" s="227"/>
      <c r="S422" s="227"/>
      <c r="T422" s="22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29" t="s">
        <v>168</v>
      </c>
      <c r="AU422" s="229" t="s">
        <v>174</v>
      </c>
      <c r="AV422" s="13" t="s">
        <v>80</v>
      </c>
      <c r="AW422" s="13" t="s">
        <v>33</v>
      </c>
      <c r="AX422" s="13" t="s">
        <v>72</v>
      </c>
      <c r="AY422" s="229" t="s">
        <v>159</v>
      </c>
    </row>
    <row r="423" s="14" customFormat="1">
      <c r="A423" s="14"/>
      <c r="B423" s="230"/>
      <c r="C423" s="231"/>
      <c r="D423" s="221" t="s">
        <v>168</v>
      </c>
      <c r="E423" s="232" t="s">
        <v>19</v>
      </c>
      <c r="F423" s="233" t="s">
        <v>488</v>
      </c>
      <c r="G423" s="231"/>
      <c r="H423" s="234">
        <v>72.549999999999997</v>
      </c>
      <c r="I423" s="235"/>
      <c r="J423" s="231"/>
      <c r="K423" s="231"/>
      <c r="L423" s="236"/>
      <c r="M423" s="237"/>
      <c r="N423" s="238"/>
      <c r="O423" s="238"/>
      <c r="P423" s="238"/>
      <c r="Q423" s="238"/>
      <c r="R423" s="238"/>
      <c r="S423" s="238"/>
      <c r="T423" s="23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0" t="s">
        <v>168</v>
      </c>
      <c r="AU423" s="240" t="s">
        <v>174</v>
      </c>
      <c r="AV423" s="14" t="s">
        <v>82</v>
      </c>
      <c r="AW423" s="14" t="s">
        <v>33</v>
      </c>
      <c r="AX423" s="14" t="s">
        <v>72</v>
      </c>
      <c r="AY423" s="240" t="s">
        <v>159</v>
      </c>
    </row>
    <row r="424" s="15" customFormat="1">
      <c r="A424" s="15"/>
      <c r="B424" s="241"/>
      <c r="C424" s="242"/>
      <c r="D424" s="221" t="s">
        <v>168</v>
      </c>
      <c r="E424" s="243" t="s">
        <v>19</v>
      </c>
      <c r="F424" s="244" t="s">
        <v>173</v>
      </c>
      <c r="G424" s="242"/>
      <c r="H424" s="245">
        <v>72.549999999999997</v>
      </c>
      <c r="I424" s="246"/>
      <c r="J424" s="242"/>
      <c r="K424" s="242"/>
      <c r="L424" s="247"/>
      <c r="M424" s="248"/>
      <c r="N424" s="249"/>
      <c r="O424" s="249"/>
      <c r="P424" s="249"/>
      <c r="Q424" s="249"/>
      <c r="R424" s="249"/>
      <c r="S424" s="249"/>
      <c r="T424" s="25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51" t="s">
        <v>168</v>
      </c>
      <c r="AU424" s="251" t="s">
        <v>174</v>
      </c>
      <c r="AV424" s="15" t="s">
        <v>174</v>
      </c>
      <c r="AW424" s="15" t="s">
        <v>33</v>
      </c>
      <c r="AX424" s="15" t="s">
        <v>80</v>
      </c>
      <c r="AY424" s="251" t="s">
        <v>159</v>
      </c>
    </row>
    <row r="425" s="2" customFormat="1" ht="16.5" customHeight="1">
      <c r="A425" s="40"/>
      <c r="B425" s="41"/>
      <c r="C425" s="263" t="s">
        <v>489</v>
      </c>
      <c r="D425" s="263" t="s">
        <v>413</v>
      </c>
      <c r="E425" s="264" t="s">
        <v>490</v>
      </c>
      <c r="F425" s="265" t="s">
        <v>491</v>
      </c>
      <c r="G425" s="266" t="s">
        <v>263</v>
      </c>
      <c r="H425" s="267">
        <v>23.942</v>
      </c>
      <c r="I425" s="268"/>
      <c r="J425" s="269">
        <f>ROUND(I425*H425,2)</f>
        <v>0</v>
      </c>
      <c r="K425" s="265" t="s">
        <v>165</v>
      </c>
      <c r="L425" s="270"/>
      <c r="M425" s="271" t="s">
        <v>19</v>
      </c>
      <c r="N425" s="272" t="s">
        <v>43</v>
      </c>
      <c r="O425" s="86"/>
      <c r="P425" s="215">
        <f>O425*H425</f>
        <v>0</v>
      </c>
      <c r="Q425" s="215">
        <v>0.0011999999999999999</v>
      </c>
      <c r="R425" s="215">
        <f>Q425*H425</f>
        <v>0.028730399999999996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210</v>
      </c>
      <c r="AT425" s="217" t="s">
        <v>413</v>
      </c>
      <c r="AU425" s="217" t="s">
        <v>174</v>
      </c>
      <c r="AY425" s="19" t="s">
        <v>159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80</v>
      </c>
      <c r="BK425" s="218">
        <f>ROUND(I425*H425,2)</f>
        <v>0</v>
      </c>
      <c r="BL425" s="19" t="s">
        <v>166</v>
      </c>
      <c r="BM425" s="217" t="s">
        <v>492</v>
      </c>
    </row>
    <row r="426" s="14" customFormat="1">
      <c r="A426" s="14"/>
      <c r="B426" s="230"/>
      <c r="C426" s="231"/>
      <c r="D426" s="221" t="s">
        <v>168</v>
      </c>
      <c r="E426" s="231"/>
      <c r="F426" s="233" t="s">
        <v>493</v>
      </c>
      <c r="G426" s="231"/>
      <c r="H426" s="234">
        <v>23.942</v>
      </c>
      <c r="I426" s="235"/>
      <c r="J426" s="231"/>
      <c r="K426" s="231"/>
      <c r="L426" s="236"/>
      <c r="M426" s="237"/>
      <c r="N426" s="238"/>
      <c r="O426" s="238"/>
      <c r="P426" s="238"/>
      <c r="Q426" s="238"/>
      <c r="R426" s="238"/>
      <c r="S426" s="238"/>
      <c r="T426" s="23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0" t="s">
        <v>168</v>
      </c>
      <c r="AU426" s="240" t="s">
        <v>174</v>
      </c>
      <c r="AV426" s="14" t="s">
        <v>82</v>
      </c>
      <c r="AW426" s="14" t="s">
        <v>4</v>
      </c>
      <c r="AX426" s="14" t="s">
        <v>80</v>
      </c>
      <c r="AY426" s="240" t="s">
        <v>159</v>
      </c>
    </row>
    <row r="427" s="2" customFormat="1" ht="24.15" customHeight="1">
      <c r="A427" s="40"/>
      <c r="B427" s="41"/>
      <c r="C427" s="206" t="s">
        <v>494</v>
      </c>
      <c r="D427" s="206" t="s">
        <v>161</v>
      </c>
      <c r="E427" s="207" t="s">
        <v>495</v>
      </c>
      <c r="F427" s="208" t="s">
        <v>496</v>
      </c>
      <c r="G427" s="209" t="s">
        <v>263</v>
      </c>
      <c r="H427" s="210">
        <v>261.16000000000003</v>
      </c>
      <c r="I427" s="211"/>
      <c r="J427" s="212">
        <f>ROUND(I427*H427,2)</f>
        <v>0</v>
      </c>
      <c r="K427" s="208" t="s">
        <v>165</v>
      </c>
      <c r="L427" s="46"/>
      <c r="M427" s="213" t="s">
        <v>19</v>
      </c>
      <c r="N427" s="214" t="s">
        <v>43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166</v>
      </c>
      <c r="AT427" s="217" t="s">
        <v>161</v>
      </c>
      <c r="AU427" s="217" t="s">
        <v>174</v>
      </c>
      <c r="AY427" s="19" t="s">
        <v>159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80</v>
      </c>
      <c r="BK427" s="218">
        <f>ROUND(I427*H427,2)</f>
        <v>0</v>
      </c>
      <c r="BL427" s="19" t="s">
        <v>166</v>
      </c>
      <c r="BM427" s="217" t="s">
        <v>497</v>
      </c>
    </row>
    <row r="428" s="13" customFormat="1">
      <c r="A428" s="13"/>
      <c r="B428" s="219"/>
      <c r="C428" s="220"/>
      <c r="D428" s="221" t="s">
        <v>168</v>
      </c>
      <c r="E428" s="222" t="s">
        <v>19</v>
      </c>
      <c r="F428" s="223" t="s">
        <v>498</v>
      </c>
      <c r="G428" s="220"/>
      <c r="H428" s="222" t="s">
        <v>19</v>
      </c>
      <c r="I428" s="224"/>
      <c r="J428" s="220"/>
      <c r="K428" s="220"/>
      <c r="L428" s="225"/>
      <c r="M428" s="226"/>
      <c r="N428" s="227"/>
      <c r="O428" s="227"/>
      <c r="P428" s="227"/>
      <c r="Q428" s="227"/>
      <c r="R428" s="227"/>
      <c r="S428" s="227"/>
      <c r="T428" s="22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29" t="s">
        <v>168</v>
      </c>
      <c r="AU428" s="229" t="s">
        <v>174</v>
      </c>
      <c r="AV428" s="13" t="s">
        <v>80</v>
      </c>
      <c r="AW428" s="13" t="s">
        <v>33</v>
      </c>
      <c r="AX428" s="13" t="s">
        <v>72</v>
      </c>
      <c r="AY428" s="229" t="s">
        <v>159</v>
      </c>
    </row>
    <row r="429" s="14" customFormat="1">
      <c r="A429" s="14"/>
      <c r="B429" s="230"/>
      <c r="C429" s="231"/>
      <c r="D429" s="221" t="s">
        <v>168</v>
      </c>
      <c r="E429" s="232" t="s">
        <v>19</v>
      </c>
      <c r="F429" s="233" t="s">
        <v>499</v>
      </c>
      <c r="G429" s="231"/>
      <c r="H429" s="234">
        <v>46.890000000000001</v>
      </c>
      <c r="I429" s="235"/>
      <c r="J429" s="231"/>
      <c r="K429" s="231"/>
      <c r="L429" s="236"/>
      <c r="M429" s="237"/>
      <c r="N429" s="238"/>
      <c r="O429" s="238"/>
      <c r="P429" s="238"/>
      <c r="Q429" s="238"/>
      <c r="R429" s="238"/>
      <c r="S429" s="238"/>
      <c r="T429" s="23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0" t="s">
        <v>168</v>
      </c>
      <c r="AU429" s="240" t="s">
        <v>174</v>
      </c>
      <c r="AV429" s="14" t="s">
        <v>82</v>
      </c>
      <c r="AW429" s="14" t="s">
        <v>33</v>
      </c>
      <c r="AX429" s="14" t="s">
        <v>72</v>
      </c>
      <c r="AY429" s="240" t="s">
        <v>159</v>
      </c>
    </row>
    <row r="430" s="14" customFormat="1">
      <c r="A430" s="14"/>
      <c r="B430" s="230"/>
      <c r="C430" s="231"/>
      <c r="D430" s="221" t="s">
        <v>168</v>
      </c>
      <c r="E430" s="232" t="s">
        <v>19</v>
      </c>
      <c r="F430" s="233" t="s">
        <v>500</v>
      </c>
      <c r="G430" s="231"/>
      <c r="H430" s="234">
        <v>184.75999999999999</v>
      </c>
      <c r="I430" s="235"/>
      <c r="J430" s="231"/>
      <c r="K430" s="231"/>
      <c r="L430" s="236"/>
      <c r="M430" s="237"/>
      <c r="N430" s="238"/>
      <c r="O430" s="238"/>
      <c r="P430" s="238"/>
      <c r="Q430" s="238"/>
      <c r="R430" s="238"/>
      <c r="S430" s="238"/>
      <c r="T430" s="23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0" t="s">
        <v>168</v>
      </c>
      <c r="AU430" s="240" t="s">
        <v>174</v>
      </c>
      <c r="AV430" s="14" t="s">
        <v>82</v>
      </c>
      <c r="AW430" s="14" t="s">
        <v>33</v>
      </c>
      <c r="AX430" s="14" t="s">
        <v>72</v>
      </c>
      <c r="AY430" s="240" t="s">
        <v>159</v>
      </c>
    </row>
    <row r="431" s="14" customFormat="1">
      <c r="A431" s="14"/>
      <c r="B431" s="230"/>
      <c r="C431" s="231"/>
      <c r="D431" s="221" t="s">
        <v>168</v>
      </c>
      <c r="E431" s="232" t="s">
        <v>19</v>
      </c>
      <c r="F431" s="233" t="s">
        <v>501</v>
      </c>
      <c r="G431" s="231"/>
      <c r="H431" s="234">
        <v>4</v>
      </c>
      <c r="I431" s="235"/>
      <c r="J431" s="231"/>
      <c r="K431" s="231"/>
      <c r="L431" s="236"/>
      <c r="M431" s="237"/>
      <c r="N431" s="238"/>
      <c r="O431" s="238"/>
      <c r="P431" s="238"/>
      <c r="Q431" s="238"/>
      <c r="R431" s="238"/>
      <c r="S431" s="238"/>
      <c r="T431" s="23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0" t="s">
        <v>168</v>
      </c>
      <c r="AU431" s="240" t="s">
        <v>174</v>
      </c>
      <c r="AV431" s="14" t="s">
        <v>82</v>
      </c>
      <c r="AW431" s="14" t="s">
        <v>33</v>
      </c>
      <c r="AX431" s="14" t="s">
        <v>72</v>
      </c>
      <c r="AY431" s="240" t="s">
        <v>159</v>
      </c>
    </row>
    <row r="432" s="15" customFormat="1">
      <c r="A432" s="15"/>
      <c r="B432" s="241"/>
      <c r="C432" s="242"/>
      <c r="D432" s="221" t="s">
        <v>168</v>
      </c>
      <c r="E432" s="243" t="s">
        <v>19</v>
      </c>
      <c r="F432" s="244" t="s">
        <v>173</v>
      </c>
      <c r="G432" s="242"/>
      <c r="H432" s="245">
        <v>235.65000000000001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1" t="s">
        <v>168</v>
      </c>
      <c r="AU432" s="251" t="s">
        <v>174</v>
      </c>
      <c r="AV432" s="15" t="s">
        <v>174</v>
      </c>
      <c r="AW432" s="15" t="s">
        <v>33</v>
      </c>
      <c r="AX432" s="15" t="s">
        <v>72</v>
      </c>
      <c r="AY432" s="251" t="s">
        <v>159</v>
      </c>
    </row>
    <row r="433" s="13" customFormat="1">
      <c r="A433" s="13"/>
      <c r="B433" s="219"/>
      <c r="C433" s="220"/>
      <c r="D433" s="221" t="s">
        <v>168</v>
      </c>
      <c r="E433" s="222" t="s">
        <v>19</v>
      </c>
      <c r="F433" s="223" t="s">
        <v>502</v>
      </c>
      <c r="G433" s="220"/>
      <c r="H433" s="222" t="s">
        <v>19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29" t="s">
        <v>168</v>
      </c>
      <c r="AU433" s="229" t="s">
        <v>174</v>
      </c>
      <c r="AV433" s="13" t="s">
        <v>80</v>
      </c>
      <c r="AW433" s="13" t="s">
        <v>33</v>
      </c>
      <c r="AX433" s="13" t="s">
        <v>72</v>
      </c>
      <c r="AY433" s="229" t="s">
        <v>159</v>
      </c>
    </row>
    <row r="434" s="14" customFormat="1">
      <c r="A434" s="14"/>
      <c r="B434" s="230"/>
      <c r="C434" s="231"/>
      <c r="D434" s="221" t="s">
        <v>168</v>
      </c>
      <c r="E434" s="232" t="s">
        <v>19</v>
      </c>
      <c r="F434" s="233" t="s">
        <v>503</v>
      </c>
      <c r="G434" s="231"/>
      <c r="H434" s="234">
        <v>25.510000000000002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0" t="s">
        <v>168</v>
      </c>
      <c r="AU434" s="240" t="s">
        <v>174</v>
      </c>
      <c r="AV434" s="14" t="s">
        <v>82</v>
      </c>
      <c r="AW434" s="14" t="s">
        <v>33</v>
      </c>
      <c r="AX434" s="14" t="s">
        <v>72</v>
      </c>
      <c r="AY434" s="240" t="s">
        <v>159</v>
      </c>
    </row>
    <row r="435" s="15" customFormat="1">
      <c r="A435" s="15"/>
      <c r="B435" s="241"/>
      <c r="C435" s="242"/>
      <c r="D435" s="221" t="s">
        <v>168</v>
      </c>
      <c r="E435" s="243" t="s">
        <v>19</v>
      </c>
      <c r="F435" s="244" t="s">
        <v>173</v>
      </c>
      <c r="G435" s="242"/>
      <c r="H435" s="245">
        <v>25.510000000000002</v>
      </c>
      <c r="I435" s="246"/>
      <c r="J435" s="242"/>
      <c r="K435" s="242"/>
      <c r="L435" s="247"/>
      <c r="M435" s="248"/>
      <c r="N435" s="249"/>
      <c r="O435" s="249"/>
      <c r="P435" s="249"/>
      <c r="Q435" s="249"/>
      <c r="R435" s="249"/>
      <c r="S435" s="249"/>
      <c r="T435" s="250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1" t="s">
        <v>168</v>
      </c>
      <c r="AU435" s="251" t="s">
        <v>174</v>
      </c>
      <c r="AV435" s="15" t="s">
        <v>174</v>
      </c>
      <c r="AW435" s="15" t="s">
        <v>33</v>
      </c>
      <c r="AX435" s="15" t="s">
        <v>72</v>
      </c>
      <c r="AY435" s="251" t="s">
        <v>159</v>
      </c>
    </row>
    <row r="436" s="16" customFormat="1">
      <c r="A436" s="16"/>
      <c r="B436" s="252"/>
      <c r="C436" s="253"/>
      <c r="D436" s="221" t="s">
        <v>168</v>
      </c>
      <c r="E436" s="254" t="s">
        <v>19</v>
      </c>
      <c r="F436" s="255" t="s">
        <v>179</v>
      </c>
      <c r="G436" s="253"/>
      <c r="H436" s="256">
        <v>261.16000000000003</v>
      </c>
      <c r="I436" s="257"/>
      <c r="J436" s="253"/>
      <c r="K436" s="253"/>
      <c r="L436" s="258"/>
      <c r="M436" s="259"/>
      <c r="N436" s="260"/>
      <c r="O436" s="260"/>
      <c r="P436" s="260"/>
      <c r="Q436" s="260"/>
      <c r="R436" s="260"/>
      <c r="S436" s="260"/>
      <c r="T436" s="261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T436" s="262" t="s">
        <v>168</v>
      </c>
      <c r="AU436" s="262" t="s">
        <v>174</v>
      </c>
      <c r="AV436" s="16" t="s">
        <v>166</v>
      </c>
      <c r="AW436" s="16" t="s">
        <v>33</v>
      </c>
      <c r="AX436" s="16" t="s">
        <v>80</v>
      </c>
      <c r="AY436" s="262" t="s">
        <v>159</v>
      </c>
    </row>
    <row r="437" s="2" customFormat="1" ht="24.15" customHeight="1">
      <c r="A437" s="40"/>
      <c r="B437" s="41"/>
      <c r="C437" s="206" t="s">
        <v>504</v>
      </c>
      <c r="D437" s="206" t="s">
        <v>161</v>
      </c>
      <c r="E437" s="207" t="s">
        <v>505</v>
      </c>
      <c r="F437" s="208" t="s">
        <v>506</v>
      </c>
      <c r="G437" s="209" t="s">
        <v>263</v>
      </c>
      <c r="H437" s="210">
        <v>25.425000000000001</v>
      </c>
      <c r="I437" s="211"/>
      <c r="J437" s="212">
        <f>ROUND(I437*H437,2)</f>
        <v>0</v>
      </c>
      <c r="K437" s="208" t="s">
        <v>165</v>
      </c>
      <c r="L437" s="46"/>
      <c r="M437" s="213" t="s">
        <v>19</v>
      </c>
      <c r="N437" s="214" t="s">
        <v>43</v>
      </c>
      <c r="O437" s="86"/>
      <c r="P437" s="215">
        <f>O437*H437</f>
        <v>0</v>
      </c>
      <c r="Q437" s="215">
        <v>0.00348</v>
      </c>
      <c r="R437" s="215">
        <f>Q437*H437</f>
        <v>0.088479000000000002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166</v>
      </c>
      <c r="AT437" s="217" t="s">
        <v>161</v>
      </c>
      <c r="AU437" s="217" t="s">
        <v>174</v>
      </c>
      <c r="AY437" s="19" t="s">
        <v>159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80</v>
      </c>
      <c r="BK437" s="218">
        <f>ROUND(I437*H437,2)</f>
        <v>0</v>
      </c>
      <c r="BL437" s="19" t="s">
        <v>166</v>
      </c>
      <c r="BM437" s="217" t="s">
        <v>507</v>
      </c>
    </row>
    <row r="438" s="14" customFormat="1">
      <c r="A438" s="14"/>
      <c r="B438" s="230"/>
      <c r="C438" s="231"/>
      <c r="D438" s="221" t="s">
        <v>168</v>
      </c>
      <c r="E438" s="232" t="s">
        <v>19</v>
      </c>
      <c r="F438" s="233" t="s">
        <v>411</v>
      </c>
      <c r="G438" s="231"/>
      <c r="H438" s="234">
        <v>25.425000000000001</v>
      </c>
      <c r="I438" s="235"/>
      <c r="J438" s="231"/>
      <c r="K438" s="231"/>
      <c r="L438" s="236"/>
      <c r="M438" s="237"/>
      <c r="N438" s="238"/>
      <c r="O438" s="238"/>
      <c r="P438" s="238"/>
      <c r="Q438" s="238"/>
      <c r="R438" s="238"/>
      <c r="S438" s="238"/>
      <c r="T438" s="23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0" t="s">
        <v>168</v>
      </c>
      <c r="AU438" s="240" t="s">
        <v>174</v>
      </c>
      <c r="AV438" s="14" t="s">
        <v>82</v>
      </c>
      <c r="AW438" s="14" t="s">
        <v>33</v>
      </c>
      <c r="AX438" s="14" t="s">
        <v>72</v>
      </c>
      <c r="AY438" s="240" t="s">
        <v>159</v>
      </c>
    </row>
    <row r="439" s="15" customFormat="1">
      <c r="A439" s="15"/>
      <c r="B439" s="241"/>
      <c r="C439" s="242"/>
      <c r="D439" s="221" t="s">
        <v>168</v>
      </c>
      <c r="E439" s="243" t="s">
        <v>19</v>
      </c>
      <c r="F439" s="244" t="s">
        <v>173</v>
      </c>
      <c r="G439" s="242"/>
      <c r="H439" s="245">
        <v>25.425000000000001</v>
      </c>
      <c r="I439" s="246"/>
      <c r="J439" s="242"/>
      <c r="K439" s="242"/>
      <c r="L439" s="247"/>
      <c r="M439" s="248"/>
      <c r="N439" s="249"/>
      <c r="O439" s="249"/>
      <c r="P439" s="249"/>
      <c r="Q439" s="249"/>
      <c r="R439" s="249"/>
      <c r="S439" s="249"/>
      <c r="T439" s="250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1" t="s">
        <v>168</v>
      </c>
      <c r="AU439" s="251" t="s">
        <v>174</v>
      </c>
      <c r="AV439" s="15" t="s">
        <v>174</v>
      </c>
      <c r="AW439" s="15" t="s">
        <v>33</v>
      </c>
      <c r="AX439" s="15" t="s">
        <v>80</v>
      </c>
      <c r="AY439" s="251" t="s">
        <v>159</v>
      </c>
    </row>
    <row r="440" s="2" customFormat="1" ht="16.5" customHeight="1">
      <c r="A440" s="40"/>
      <c r="B440" s="41"/>
      <c r="C440" s="206" t="s">
        <v>508</v>
      </c>
      <c r="D440" s="206" t="s">
        <v>161</v>
      </c>
      <c r="E440" s="207" t="s">
        <v>509</v>
      </c>
      <c r="F440" s="208" t="s">
        <v>510</v>
      </c>
      <c r="G440" s="209" t="s">
        <v>263</v>
      </c>
      <c r="H440" s="210">
        <v>610.72900000000004</v>
      </c>
      <c r="I440" s="211"/>
      <c r="J440" s="212">
        <f>ROUND(I440*H440,2)</f>
        <v>0</v>
      </c>
      <c r="K440" s="208" t="s">
        <v>165</v>
      </c>
      <c r="L440" s="46"/>
      <c r="M440" s="213" t="s">
        <v>19</v>
      </c>
      <c r="N440" s="214" t="s">
        <v>43</v>
      </c>
      <c r="O440" s="86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166</v>
      </c>
      <c r="AT440" s="217" t="s">
        <v>161</v>
      </c>
      <c r="AU440" s="217" t="s">
        <v>174</v>
      </c>
      <c r="AY440" s="19" t="s">
        <v>159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80</v>
      </c>
      <c r="BK440" s="218">
        <f>ROUND(I440*H440,2)</f>
        <v>0</v>
      </c>
      <c r="BL440" s="19" t="s">
        <v>166</v>
      </c>
      <c r="BM440" s="217" t="s">
        <v>511</v>
      </c>
    </row>
    <row r="441" s="13" customFormat="1">
      <c r="A441" s="13"/>
      <c r="B441" s="219"/>
      <c r="C441" s="220"/>
      <c r="D441" s="221" t="s">
        <v>168</v>
      </c>
      <c r="E441" s="222" t="s">
        <v>19</v>
      </c>
      <c r="F441" s="223" t="s">
        <v>512</v>
      </c>
      <c r="G441" s="220"/>
      <c r="H441" s="222" t="s">
        <v>19</v>
      </c>
      <c r="I441" s="224"/>
      <c r="J441" s="220"/>
      <c r="K441" s="220"/>
      <c r="L441" s="225"/>
      <c r="M441" s="226"/>
      <c r="N441" s="227"/>
      <c r="O441" s="227"/>
      <c r="P441" s="227"/>
      <c r="Q441" s="227"/>
      <c r="R441" s="227"/>
      <c r="S441" s="227"/>
      <c r="T441" s="22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29" t="s">
        <v>168</v>
      </c>
      <c r="AU441" s="229" t="s">
        <v>174</v>
      </c>
      <c r="AV441" s="13" t="s">
        <v>80</v>
      </c>
      <c r="AW441" s="13" t="s">
        <v>33</v>
      </c>
      <c r="AX441" s="13" t="s">
        <v>72</v>
      </c>
      <c r="AY441" s="229" t="s">
        <v>159</v>
      </c>
    </row>
    <row r="442" s="14" customFormat="1">
      <c r="A442" s="14"/>
      <c r="B442" s="230"/>
      <c r="C442" s="231"/>
      <c r="D442" s="221" t="s">
        <v>168</v>
      </c>
      <c r="E442" s="232" t="s">
        <v>19</v>
      </c>
      <c r="F442" s="233" t="s">
        <v>513</v>
      </c>
      <c r="G442" s="231"/>
      <c r="H442" s="234">
        <v>788.47000000000003</v>
      </c>
      <c r="I442" s="235"/>
      <c r="J442" s="231"/>
      <c r="K442" s="231"/>
      <c r="L442" s="236"/>
      <c r="M442" s="237"/>
      <c r="N442" s="238"/>
      <c r="O442" s="238"/>
      <c r="P442" s="238"/>
      <c r="Q442" s="238"/>
      <c r="R442" s="238"/>
      <c r="S442" s="238"/>
      <c r="T442" s="23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0" t="s">
        <v>168</v>
      </c>
      <c r="AU442" s="240" t="s">
        <v>174</v>
      </c>
      <c r="AV442" s="14" t="s">
        <v>82</v>
      </c>
      <c r="AW442" s="14" t="s">
        <v>33</v>
      </c>
      <c r="AX442" s="14" t="s">
        <v>72</v>
      </c>
      <c r="AY442" s="240" t="s">
        <v>159</v>
      </c>
    </row>
    <row r="443" s="14" customFormat="1">
      <c r="A443" s="14"/>
      <c r="B443" s="230"/>
      <c r="C443" s="231"/>
      <c r="D443" s="221" t="s">
        <v>168</v>
      </c>
      <c r="E443" s="232" t="s">
        <v>19</v>
      </c>
      <c r="F443" s="233" t="s">
        <v>514</v>
      </c>
      <c r="G443" s="231"/>
      <c r="H443" s="234">
        <v>-46.890000000000001</v>
      </c>
      <c r="I443" s="235"/>
      <c r="J443" s="231"/>
      <c r="K443" s="231"/>
      <c r="L443" s="236"/>
      <c r="M443" s="237"/>
      <c r="N443" s="238"/>
      <c r="O443" s="238"/>
      <c r="P443" s="238"/>
      <c r="Q443" s="238"/>
      <c r="R443" s="238"/>
      <c r="S443" s="238"/>
      <c r="T443" s="23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0" t="s">
        <v>168</v>
      </c>
      <c r="AU443" s="240" t="s">
        <v>174</v>
      </c>
      <c r="AV443" s="14" t="s">
        <v>82</v>
      </c>
      <c r="AW443" s="14" t="s">
        <v>33</v>
      </c>
      <c r="AX443" s="14" t="s">
        <v>72</v>
      </c>
      <c r="AY443" s="240" t="s">
        <v>159</v>
      </c>
    </row>
    <row r="444" s="14" customFormat="1">
      <c r="A444" s="14"/>
      <c r="B444" s="230"/>
      <c r="C444" s="231"/>
      <c r="D444" s="221" t="s">
        <v>168</v>
      </c>
      <c r="E444" s="232" t="s">
        <v>19</v>
      </c>
      <c r="F444" s="233" t="s">
        <v>515</v>
      </c>
      <c r="G444" s="231"/>
      <c r="H444" s="234">
        <v>-184.75999999999999</v>
      </c>
      <c r="I444" s="235"/>
      <c r="J444" s="231"/>
      <c r="K444" s="231"/>
      <c r="L444" s="236"/>
      <c r="M444" s="237"/>
      <c r="N444" s="238"/>
      <c r="O444" s="238"/>
      <c r="P444" s="238"/>
      <c r="Q444" s="238"/>
      <c r="R444" s="238"/>
      <c r="S444" s="238"/>
      <c r="T444" s="23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0" t="s">
        <v>168</v>
      </c>
      <c r="AU444" s="240" t="s">
        <v>174</v>
      </c>
      <c r="AV444" s="14" t="s">
        <v>82</v>
      </c>
      <c r="AW444" s="14" t="s">
        <v>33</v>
      </c>
      <c r="AX444" s="14" t="s">
        <v>72</v>
      </c>
      <c r="AY444" s="240" t="s">
        <v>159</v>
      </c>
    </row>
    <row r="445" s="14" customFormat="1">
      <c r="A445" s="14"/>
      <c r="B445" s="230"/>
      <c r="C445" s="231"/>
      <c r="D445" s="221" t="s">
        <v>168</v>
      </c>
      <c r="E445" s="232" t="s">
        <v>19</v>
      </c>
      <c r="F445" s="233" t="s">
        <v>516</v>
      </c>
      <c r="G445" s="231"/>
      <c r="H445" s="234">
        <v>11.775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0" t="s">
        <v>168</v>
      </c>
      <c r="AU445" s="240" t="s">
        <v>174</v>
      </c>
      <c r="AV445" s="14" t="s">
        <v>82</v>
      </c>
      <c r="AW445" s="14" t="s">
        <v>33</v>
      </c>
      <c r="AX445" s="14" t="s">
        <v>72</v>
      </c>
      <c r="AY445" s="240" t="s">
        <v>159</v>
      </c>
    </row>
    <row r="446" s="14" customFormat="1">
      <c r="A446" s="14"/>
      <c r="B446" s="230"/>
      <c r="C446" s="231"/>
      <c r="D446" s="221" t="s">
        <v>168</v>
      </c>
      <c r="E446" s="232" t="s">
        <v>19</v>
      </c>
      <c r="F446" s="233" t="s">
        <v>517</v>
      </c>
      <c r="G446" s="231"/>
      <c r="H446" s="234">
        <v>5.4749999999999996</v>
      </c>
      <c r="I446" s="235"/>
      <c r="J446" s="231"/>
      <c r="K446" s="231"/>
      <c r="L446" s="236"/>
      <c r="M446" s="237"/>
      <c r="N446" s="238"/>
      <c r="O446" s="238"/>
      <c r="P446" s="238"/>
      <c r="Q446" s="238"/>
      <c r="R446" s="238"/>
      <c r="S446" s="238"/>
      <c r="T446" s="23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0" t="s">
        <v>168</v>
      </c>
      <c r="AU446" s="240" t="s">
        <v>174</v>
      </c>
      <c r="AV446" s="14" t="s">
        <v>82</v>
      </c>
      <c r="AW446" s="14" t="s">
        <v>33</v>
      </c>
      <c r="AX446" s="14" t="s">
        <v>72</v>
      </c>
      <c r="AY446" s="240" t="s">
        <v>159</v>
      </c>
    </row>
    <row r="447" s="15" customFormat="1">
      <c r="A447" s="15"/>
      <c r="B447" s="241"/>
      <c r="C447" s="242"/>
      <c r="D447" s="221" t="s">
        <v>168</v>
      </c>
      <c r="E447" s="243" t="s">
        <v>19</v>
      </c>
      <c r="F447" s="244" t="s">
        <v>173</v>
      </c>
      <c r="G447" s="242"/>
      <c r="H447" s="245">
        <v>574.07000000000005</v>
      </c>
      <c r="I447" s="246"/>
      <c r="J447" s="242"/>
      <c r="K447" s="242"/>
      <c r="L447" s="247"/>
      <c r="M447" s="248"/>
      <c r="N447" s="249"/>
      <c r="O447" s="249"/>
      <c r="P447" s="249"/>
      <c r="Q447" s="249"/>
      <c r="R447" s="249"/>
      <c r="S447" s="249"/>
      <c r="T447" s="250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1" t="s">
        <v>168</v>
      </c>
      <c r="AU447" s="251" t="s">
        <v>174</v>
      </c>
      <c r="AV447" s="15" t="s">
        <v>174</v>
      </c>
      <c r="AW447" s="15" t="s">
        <v>33</v>
      </c>
      <c r="AX447" s="15" t="s">
        <v>72</v>
      </c>
      <c r="AY447" s="251" t="s">
        <v>159</v>
      </c>
    </row>
    <row r="448" s="14" customFormat="1">
      <c r="A448" s="14"/>
      <c r="B448" s="230"/>
      <c r="C448" s="231"/>
      <c r="D448" s="221" t="s">
        <v>168</v>
      </c>
      <c r="E448" s="232" t="s">
        <v>19</v>
      </c>
      <c r="F448" s="233" t="s">
        <v>518</v>
      </c>
      <c r="G448" s="231"/>
      <c r="H448" s="234">
        <v>40.204999999999998</v>
      </c>
      <c r="I448" s="235"/>
      <c r="J448" s="231"/>
      <c r="K448" s="231"/>
      <c r="L448" s="236"/>
      <c r="M448" s="237"/>
      <c r="N448" s="238"/>
      <c r="O448" s="238"/>
      <c r="P448" s="238"/>
      <c r="Q448" s="238"/>
      <c r="R448" s="238"/>
      <c r="S448" s="238"/>
      <c r="T448" s="23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0" t="s">
        <v>168</v>
      </c>
      <c r="AU448" s="240" t="s">
        <v>174</v>
      </c>
      <c r="AV448" s="14" t="s">
        <v>82</v>
      </c>
      <c r="AW448" s="14" t="s">
        <v>33</v>
      </c>
      <c r="AX448" s="14" t="s">
        <v>72</v>
      </c>
      <c r="AY448" s="240" t="s">
        <v>159</v>
      </c>
    </row>
    <row r="449" s="14" customFormat="1">
      <c r="A449" s="14"/>
      <c r="B449" s="230"/>
      <c r="C449" s="231"/>
      <c r="D449" s="221" t="s">
        <v>168</v>
      </c>
      <c r="E449" s="232" t="s">
        <v>19</v>
      </c>
      <c r="F449" s="233" t="s">
        <v>519</v>
      </c>
      <c r="G449" s="231"/>
      <c r="H449" s="234">
        <v>-3.5459999999999998</v>
      </c>
      <c r="I449" s="235"/>
      <c r="J449" s="231"/>
      <c r="K449" s="231"/>
      <c r="L449" s="236"/>
      <c r="M449" s="237"/>
      <c r="N449" s="238"/>
      <c r="O449" s="238"/>
      <c r="P449" s="238"/>
      <c r="Q449" s="238"/>
      <c r="R449" s="238"/>
      <c r="S449" s="238"/>
      <c r="T449" s="23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0" t="s">
        <v>168</v>
      </c>
      <c r="AU449" s="240" t="s">
        <v>174</v>
      </c>
      <c r="AV449" s="14" t="s">
        <v>82</v>
      </c>
      <c r="AW449" s="14" t="s">
        <v>33</v>
      </c>
      <c r="AX449" s="14" t="s">
        <v>72</v>
      </c>
      <c r="AY449" s="240" t="s">
        <v>159</v>
      </c>
    </row>
    <row r="450" s="15" customFormat="1">
      <c r="A450" s="15"/>
      <c r="B450" s="241"/>
      <c r="C450" s="242"/>
      <c r="D450" s="221" t="s">
        <v>168</v>
      </c>
      <c r="E450" s="243" t="s">
        <v>19</v>
      </c>
      <c r="F450" s="244" t="s">
        <v>173</v>
      </c>
      <c r="G450" s="242"/>
      <c r="H450" s="245">
        <v>36.658999999999999</v>
      </c>
      <c r="I450" s="246"/>
      <c r="J450" s="242"/>
      <c r="K450" s="242"/>
      <c r="L450" s="247"/>
      <c r="M450" s="248"/>
      <c r="N450" s="249"/>
      <c r="O450" s="249"/>
      <c r="P450" s="249"/>
      <c r="Q450" s="249"/>
      <c r="R450" s="249"/>
      <c r="S450" s="249"/>
      <c r="T450" s="25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1" t="s">
        <v>168</v>
      </c>
      <c r="AU450" s="251" t="s">
        <v>174</v>
      </c>
      <c r="AV450" s="15" t="s">
        <v>174</v>
      </c>
      <c r="AW450" s="15" t="s">
        <v>33</v>
      </c>
      <c r="AX450" s="15" t="s">
        <v>72</v>
      </c>
      <c r="AY450" s="251" t="s">
        <v>159</v>
      </c>
    </row>
    <row r="451" s="16" customFormat="1">
      <c r="A451" s="16"/>
      <c r="B451" s="252"/>
      <c r="C451" s="253"/>
      <c r="D451" s="221" t="s">
        <v>168</v>
      </c>
      <c r="E451" s="254" t="s">
        <v>19</v>
      </c>
      <c r="F451" s="255" t="s">
        <v>179</v>
      </c>
      <c r="G451" s="253"/>
      <c r="H451" s="256">
        <v>610.72900000000004</v>
      </c>
      <c r="I451" s="257"/>
      <c r="J451" s="253"/>
      <c r="K451" s="253"/>
      <c r="L451" s="258"/>
      <c r="M451" s="259"/>
      <c r="N451" s="260"/>
      <c r="O451" s="260"/>
      <c r="P451" s="260"/>
      <c r="Q451" s="260"/>
      <c r="R451" s="260"/>
      <c r="S451" s="260"/>
      <c r="T451" s="261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T451" s="262" t="s">
        <v>168</v>
      </c>
      <c r="AU451" s="262" t="s">
        <v>174</v>
      </c>
      <c r="AV451" s="16" t="s">
        <v>166</v>
      </c>
      <c r="AW451" s="16" t="s">
        <v>33</v>
      </c>
      <c r="AX451" s="16" t="s">
        <v>80</v>
      </c>
      <c r="AY451" s="262" t="s">
        <v>159</v>
      </c>
    </row>
    <row r="452" s="2" customFormat="1" ht="24.15" customHeight="1">
      <c r="A452" s="40"/>
      <c r="B452" s="41"/>
      <c r="C452" s="206" t="s">
        <v>520</v>
      </c>
      <c r="D452" s="206" t="s">
        <v>161</v>
      </c>
      <c r="E452" s="207" t="s">
        <v>521</v>
      </c>
      <c r="F452" s="208" t="s">
        <v>522</v>
      </c>
      <c r="G452" s="209" t="s">
        <v>263</v>
      </c>
      <c r="H452" s="210">
        <v>610.72900000000004</v>
      </c>
      <c r="I452" s="211"/>
      <c r="J452" s="212">
        <f>ROUND(I452*H452,2)</f>
        <v>0</v>
      </c>
      <c r="K452" s="208" t="s">
        <v>165</v>
      </c>
      <c r="L452" s="46"/>
      <c r="M452" s="213" t="s">
        <v>19</v>
      </c>
      <c r="N452" s="214" t="s">
        <v>43</v>
      </c>
      <c r="O452" s="86"/>
      <c r="P452" s="215">
        <f>O452*H452</f>
        <v>0</v>
      </c>
      <c r="Q452" s="215">
        <v>0.02035</v>
      </c>
      <c r="R452" s="215">
        <f>Q452*H452</f>
        <v>12.428335150000001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166</v>
      </c>
      <c r="AT452" s="217" t="s">
        <v>161</v>
      </c>
      <c r="AU452" s="217" t="s">
        <v>174</v>
      </c>
      <c r="AY452" s="19" t="s">
        <v>159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80</v>
      </c>
      <c r="BK452" s="218">
        <f>ROUND(I452*H452,2)</f>
        <v>0</v>
      </c>
      <c r="BL452" s="19" t="s">
        <v>166</v>
      </c>
      <c r="BM452" s="217" t="s">
        <v>523</v>
      </c>
    </row>
    <row r="453" s="13" customFormat="1">
      <c r="A453" s="13"/>
      <c r="B453" s="219"/>
      <c r="C453" s="220"/>
      <c r="D453" s="221" t="s">
        <v>168</v>
      </c>
      <c r="E453" s="222" t="s">
        <v>19</v>
      </c>
      <c r="F453" s="223" t="s">
        <v>512</v>
      </c>
      <c r="G453" s="220"/>
      <c r="H453" s="222" t="s">
        <v>19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29" t="s">
        <v>168</v>
      </c>
      <c r="AU453" s="229" t="s">
        <v>174</v>
      </c>
      <c r="AV453" s="13" t="s">
        <v>80</v>
      </c>
      <c r="AW453" s="13" t="s">
        <v>33</v>
      </c>
      <c r="AX453" s="13" t="s">
        <v>72</v>
      </c>
      <c r="AY453" s="229" t="s">
        <v>159</v>
      </c>
    </row>
    <row r="454" s="14" customFormat="1">
      <c r="A454" s="14"/>
      <c r="B454" s="230"/>
      <c r="C454" s="231"/>
      <c r="D454" s="221" t="s">
        <v>168</v>
      </c>
      <c r="E454" s="232" t="s">
        <v>19</v>
      </c>
      <c r="F454" s="233" t="s">
        <v>513</v>
      </c>
      <c r="G454" s="231"/>
      <c r="H454" s="234">
        <v>788.47000000000003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0" t="s">
        <v>168</v>
      </c>
      <c r="AU454" s="240" t="s">
        <v>174</v>
      </c>
      <c r="AV454" s="14" t="s">
        <v>82</v>
      </c>
      <c r="AW454" s="14" t="s">
        <v>33</v>
      </c>
      <c r="AX454" s="14" t="s">
        <v>72</v>
      </c>
      <c r="AY454" s="240" t="s">
        <v>159</v>
      </c>
    </row>
    <row r="455" s="14" customFormat="1">
      <c r="A455" s="14"/>
      <c r="B455" s="230"/>
      <c r="C455" s="231"/>
      <c r="D455" s="221" t="s">
        <v>168</v>
      </c>
      <c r="E455" s="232" t="s">
        <v>19</v>
      </c>
      <c r="F455" s="233" t="s">
        <v>514</v>
      </c>
      <c r="G455" s="231"/>
      <c r="H455" s="234">
        <v>-46.890000000000001</v>
      </c>
      <c r="I455" s="235"/>
      <c r="J455" s="231"/>
      <c r="K455" s="231"/>
      <c r="L455" s="236"/>
      <c r="M455" s="237"/>
      <c r="N455" s="238"/>
      <c r="O455" s="238"/>
      <c r="P455" s="238"/>
      <c r="Q455" s="238"/>
      <c r="R455" s="238"/>
      <c r="S455" s="238"/>
      <c r="T455" s="23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0" t="s">
        <v>168</v>
      </c>
      <c r="AU455" s="240" t="s">
        <v>174</v>
      </c>
      <c r="AV455" s="14" t="s">
        <v>82</v>
      </c>
      <c r="AW455" s="14" t="s">
        <v>33</v>
      </c>
      <c r="AX455" s="14" t="s">
        <v>72</v>
      </c>
      <c r="AY455" s="240" t="s">
        <v>159</v>
      </c>
    </row>
    <row r="456" s="14" customFormat="1">
      <c r="A456" s="14"/>
      <c r="B456" s="230"/>
      <c r="C456" s="231"/>
      <c r="D456" s="221" t="s">
        <v>168</v>
      </c>
      <c r="E456" s="232" t="s">
        <v>19</v>
      </c>
      <c r="F456" s="233" t="s">
        <v>515</v>
      </c>
      <c r="G456" s="231"/>
      <c r="H456" s="234">
        <v>-184.75999999999999</v>
      </c>
      <c r="I456" s="235"/>
      <c r="J456" s="231"/>
      <c r="K456" s="231"/>
      <c r="L456" s="236"/>
      <c r="M456" s="237"/>
      <c r="N456" s="238"/>
      <c r="O456" s="238"/>
      <c r="P456" s="238"/>
      <c r="Q456" s="238"/>
      <c r="R456" s="238"/>
      <c r="S456" s="238"/>
      <c r="T456" s="23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0" t="s">
        <v>168</v>
      </c>
      <c r="AU456" s="240" t="s">
        <v>174</v>
      </c>
      <c r="AV456" s="14" t="s">
        <v>82</v>
      </c>
      <c r="AW456" s="14" t="s">
        <v>33</v>
      </c>
      <c r="AX456" s="14" t="s">
        <v>72</v>
      </c>
      <c r="AY456" s="240" t="s">
        <v>159</v>
      </c>
    </row>
    <row r="457" s="14" customFormat="1">
      <c r="A457" s="14"/>
      <c r="B457" s="230"/>
      <c r="C457" s="231"/>
      <c r="D457" s="221" t="s">
        <v>168</v>
      </c>
      <c r="E457" s="232" t="s">
        <v>19</v>
      </c>
      <c r="F457" s="233" t="s">
        <v>516</v>
      </c>
      <c r="G457" s="231"/>
      <c r="H457" s="234">
        <v>11.775</v>
      </c>
      <c r="I457" s="235"/>
      <c r="J457" s="231"/>
      <c r="K457" s="231"/>
      <c r="L457" s="236"/>
      <c r="M457" s="237"/>
      <c r="N457" s="238"/>
      <c r="O457" s="238"/>
      <c r="P457" s="238"/>
      <c r="Q457" s="238"/>
      <c r="R457" s="238"/>
      <c r="S457" s="238"/>
      <c r="T457" s="23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0" t="s">
        <v>168</v>
      </c>
      <c r="AU457" s="240" t="s">
        <v>174</v>
      </c>
      <c r="AV457" s="14" t="s">
        <v>82</v>
      </c>
      <c r="AW457" s="14" t="s">
        <v>33</v>
      </c>
      <c r="AX457" s="14" t="s">
        <v>72</v>
      </c>
      <c r="AY457" s="240" t="s">
        <v>159</v>
      </c>
    </row>
    <row r="458" s="14" customFormat="1">
      <c r="A458" s="14"/>
      <c r="B458" s="230"/>
      <c r="C458" s="231"/>
      <c r="D458" s="221" t="s">
        <v>168</v>
      </c>
      <c r="E458" s="232" t="s">
        <v>19</v>
      </c>
      <c r="F458" s="233" t="s">
        <v>517</v>
      </c>
      <c r="G458" s="231"/>
      <c r="H458" s="234">
        <v>5.4749999999999996</v>
      </c>
      <c r="I458" s="235"/>
      <c r="J458" s="231"/>
      <c r="K458" s="231"/>
      <c r="L458" s="236"/>
      <c r="M458" s="237"/>
      <c r="N458" s="238"/>
      <c r="O458" s="238"/>
      <c r="P458" s="238"/>
      <c r="Q458" s="238"/>
      <c r="R458" s="238"/>
      <c r="S458" s="238"/>
      <c r="T458" s="23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0" t="s">
        <v>168</v>
      </c>
      <c r="AU458" s="240" t="s">
        <v>174</v>
      </c>
      <c r="AV458" s="14" t="s">
        <v>82</v>
      </c>
      <c r="AW458" s="14" t="s">
        <v>33</v>
      </c>
      <c r="AX458" s="14" t="s">
        <v>72</v>
      </c>
      <c r="AY458" s="240" t="s">
        <v>159</v>
      </c>
    </row>
    <row r="459" s="15" customFormat="1">
      <c r="A459" s="15"/>
      <c r="B459" s="241"/>
      <c r="C459" s="242"/>
      <c r="D459" s="221" t="s">
        <v>168</v>
      </c>
      <c r="E459" s="243" t="s">
        <v>19</v>
      </c>
      <c r="F459" s="244" t="s">
        <v>173</v>
      </c>
      <c r="G459" s="242"/>
      <c r="H459" s="245">
        <v>574.07000000000005</v>
      </c>
      <c r="I459" s="246"/>
      <c r="J459" s="242"/>
      <c r="K459" s="242"/>
      <c r="L459" s="247"/>
      <c r="M459" s="248"/>
      <c r="N459" s="249"/>
      <c r="O459" s="249"/>
      <c r="P459" s="249"/>
      <c r="Q459" s="249"/>
      <c r="R459" s="249"/>
      <c r="S459" s="249"/>
      <c r="T459" s="250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1" t="s">
        <v>168</v>
      </c>
      <c r="AU459" s="251" t="s">
        <v>174</v>
      </c>
      <c r="AV459" s="15" t="s">
        <v>174</v>
      </c>
      <c r="AW459" s="15" t="s">
        <v>33</v>
      </c>
      <c r="AX459" s="15" t="s">
        <v>72</v>
      </c>
      <c r="AY459" s="251" t="s">
        <v>159</v>
      </c>
    </row>
    <row r="460" s="14" customFormat="1">
      <c r="A460" s="14"/>
      <c r="B460" s="230"/>
      <c r="C460" s="231"/>
      <c r="D460" s="221" t="s">
        <v>168</v>
      </c>
      <c r="E460" s="232" t="s">
        <v>19</v>
      </c>
      <c r="F460" s="233" t="s">
        <v>518</v>
      </c>
      <c r="G460" s="231"/>
      <c r="H460" s="234">
        <v>40.204999999999998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0" t="s">
        <v>168</v>
      </c>
      <c r="AU460" s="240" t="s">
        <v>174</v>
      </c>
      <c r="AV460" s="14" t="s">
        <v>82</v>
      </c>
      <c r="AW460" s="14" t="s">
        <v>33</v>
      </c>
      <c r="AX460" s="14" t="s">
        <v>72</v>
      </c>
      <c r="AY460" s="240" t="s">
        <v>159</v>
      </c>
    </row>
    <row r="461" s="14" customFormat="1">
      <c r="A461" s="14"/>
      <c r="B461" s="230"/>
      <c r="C461" s="231"/>
      <c r="D461" s="221" t="s">
        <v>168</v>
      </c>
      <c r="E461" s="232" t="s">
        <v>19</v>
      </c>
      <c r="F461" s="233" t="s">
        <v>519</v>
      </c>
      <c r="G461" s="231"/>
      <c r="H461" s="234">
        <v>-3.5459999999999998</v>
      </c>
      <c r="I461" s="235"/>
      <c r="J461" s="231"/>
      <c r="K461" s="231"/>
      <c r="L461" s="236"/>
      <c r="M461" s="237"/>
      <c r="N461" s="238"/>
      <c r="O461" s="238"/>
      <c r="P461" s="238"/>
      <c r="Q461" s="238"/>
      <c r="R461" s="238"/>
      <c r="S461" s="238"/>
      <c r="T461" s="23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0" t="s">
        <v>168</v>
      </c>
      <c r="AU461" s="240" t="s">
        <v>174</v>
      </c>
      <c r="AV461" s="14" t="s">
        <v>82</v>
      </c>
      <c r="AW461" s="14" t="s">
        <v>33</v>
      </c>
      <c r="AX461" s="14" t="s">
        <v>72</v>
      </c>
      <c r="AY461" s="240" t="s">
        <v>159</v>
      </c>
    </row>
    <row r="462" s="15" customFormat="1">
      <c r="A462" s="15"/>
      <c r="B462" s="241"/>
      <c r="C462" s="242"/>
      <c r="D462" s="221" t="s">
        <v>168</v>
      </c>
      <c r="E462" s="243" t="s">
        <v>19</v>
      </c>
      <c r="F462" s="244" t="s">
        <v>173</v>
      </c>
      <c r="G462" s="242"/>
      <c r="H462" s="245">
        <v>36.658999999999999</v>
      </c>
      <c r="I462" s="246"/>
      <c r="J462" s="242"/>
      <c r="K462" s="242"/>
      <c r="L462" s="247"/>
      <c r="M462" s="248"/>
      <c r="N462" s="249"/>
      <c r="O462" s="249"/>
      <c r="P462" s="249"/>
      <c r="Q462" s="249"/>
      <c r="R462" s="249"/>
      <c r="S462" s="249"/>
      <c r="T462" s="250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1" t="s">
        <v>168</v>
      </c>
      <c r="AU462" s="251" t="s">
        <v>174</v>
      </c>
      <c r="AV462" s="15" t="s">
        <v>174</v>
      </c>
      <c r="AW462" s="15" t="s">
        <v>33</v>
      </c>
      <c r="AX462" s="15" t="s">
        <v>72</v>
      </c>
      <c r="AY462" s="251" t="s">
        <v>159</v>
      </c>
    </row>
    <row r="463" s="16" customFormat="1">
      <c r="A463" s="16"/>
      <c r="B463" s="252"/>
      <c r="C463" s="253"/>
      <c r="D463" s="221" t="s">
        <v>168</v>
      </c>
      <c r="E463" s="254" t="s">
        <v>19</v>
      </c>
      <c r="F463" s="255" t="s">
        <v>179</v>
      </c>
      <c r="G463" s="253"/>
      <c r="H463" s="256">
        <v>610.72900000000004</v>
      </c>
      <c r="I463" s="257"/>
      <c r="J463" s="253"/>
      <c r="K463" s="253"/>
      <c r="L463" s="258"/>
      <c r="M463" s="259"/>
      <c r="N463" s="260"/>
      <c r="O463" s="260"/>
      <c r="P463" s="260"/>
      <c r="Q463" s="260"/>
      <c r="R463" s="260"/>
      <c r="S463" s="260"/>
      <c r="T463" s="261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62" t="s">
        <v>168</v>
      </c>
      <c r="AU463" s="262" t="s">
        <v>174</v>
      </c>
      <c r="AV463" s="16" t="s">
        <v>166</v>
      </c>
      <c r="AW463" s="16" t="s">
        <v>33</v>
      </c>
      <c r="AX463" s="16" t="s">
        <v>80</v>
      </c>
      <c r="AY463" s="262" t="s">
        <v>159</v>
      </c>
    </row>
    <row r="464" s="2" customFormat="1" ht="24.15" customHeight="1">
      <c r="A464" s="40"/>
      <c r="B464" s="41"/>
      <c r="C464" s="206" t="s">
        <v>524</v>
      </c>
      <c r="D464" s="206" t="s">
        <v>161</v>
      </c>
      <c r="E464" s="207" t="s">
        <v>525</v>
      </c>
      <c r="F464" s="208" t="s">
        <v>526</v>
      </c>
      <c r="G464" s="209" t="s">
        <v>263</v>
      </c>
      <c r="H464" s="210">
        <v>36.658999999999999</v>
      </c>
      <c r="I464" s="211"/>
      <c r="J464" s="212">
        <f>ROUND(I464*H464,2)</f>
        <v>0</v>
      </c>
      <c r="K464" s="208" t="s">
        <v>165</v>
      </c>
      <c r="L464" s="46"/>
      <c r="M464" s="213" t="s">
        <v>19</v>
      </c>
      <c r="N464" s="214" t="s">
        <v>43</v>
      </c>
      <c r="O464" s="86"/>
      <c r="P464" s="215">
        <f>O464*H464</f>
        <v>0</v>
      </c>
      <c r="Q464" s="215">
        <v>0.0043800000000000002</v>
      </c>
      <c r="R464" s="215">
        <f>Q464*H464</f>
        <v>0.16056642000000002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166</v>
      </c>
      <c r="AT464" s="217" t="s">
        <v>161</v>
      </c>
      <c r="AU464" s="217" t="s">
        <v>174</v>
      </c>
      <c r="AY464" s="19" t="s">
        <v>159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80</v>
      </c>
      <c r="BK464" s="218">
        <f>ROUND(I464*H464,2)</f>
        <v>0</v>
      </c>
      <c r="BL464" s="19" t="s">
        <v>166</v>
      </c>
      <c r="BM464" s="217" t="s">
        <v>527</v>
      </c>
    </row>
    <row r="465" s="13" customFormat="1">
      <c r="A465" s="13"/>
      <c r="B465" s="219"/>
      <c r="C465" s="220"/>
      <c r="D465" s="221" t="s">
        <v>168</v>
      </c>
      <c r="E465" s="222" t="s">
        <v>19</v>
      </c>
      <c r="F465" s="223" t="s">
        <v>528</v>
      </c>
      <c r="G465" s="220"/>
      <c r="H465" s="222" t="s">
        <v>19</v>
      </c>
      <c r="I465" s="224"/>
      <c r="J465" s="220"/>
      <c r="K465" s="220"/>
      <c r="L465" s="225"/>
      <c r="M465" s="226"/>
      <c r="N465" s="227"/>
      <c r="O465" s="227"/>
      <c r="P465" s="227"/>
      <c r="Q465" s="227"/>
      <c r="R465" s="227"/>
      <c r="S465" s="227"/>
      <c r="T465" s="22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29" t="s">
        <v>168</v>
      </c>
      <c r="AU465" s="229" t="s">
        <v>174</v>
      </c>
      <c r="AV465" s="13" t="s">
        <v>80</v>
      </c>
      <c r="AW465" s="13" t="s">
        <v>33</v>
      </c>
      <c r="AX465" s="13" t="s">
        <v>72</v>
      </c>
      <c r="AY465" s="229" t="s">
        <v>159</v>
      </c>
    </row>
    <row r="466" s="14" customFormat="1">
      <c r="A466" s="14"/>
      <c r="B466" s="230"/>
      <c r="C466" s="231"/>
      <c r="D466" s="221" t="s">
        <v>168</v>
      </c>
      <c r="E466" s="232" t="s">
        <v>19</v>
      </c>
      <c r="F466" s="233" t="s">
        <v>518</v>
      </c>
      <c r="G466" s="231"/>
      <c r="H466" s="234">
        <v>40.204999999999998</v>
      </c>
      <c r="I466" s="235"/>
      <c r="J466" s="231"/>
      <c r="K466" s="231"/>
      <c r="L466" s="236"/>
      <c r="M466" s="237"/>
      <c r="N466" s="238"/>
      <c r="O466" s="238"/>
      <c r="P466" s="238"/>
      <c r="Q466" s="238"/>
      <c r="R466" s="238"/>
      <c r="S466" s="238"/>
      <c r="T466" s="23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0" t="s">
        <v>168</v>
      </c>
      <c r="AU466" s="240" t="s">
        <v>174</v>
      </c>
      <c r="AV466" s="14" t="s">
        <v>82</v>
      </c>
      <c r="AW466" s="14" t="s">
        <v>33</v>
      </c>
      <c r="AX466" s="14" t="s">
        <v>72</v>
      </c>
      <c r="AY466" s="240" t="s">
        <v>159</v>
      </c>
    </row>
    <row r="467" s="14" customFormat="1">
      <c r="A467" s="14"/>
      <c r="B467" s="230"/>
      <c r="C467" s="231"/>
      <c r="D467" s="221" t="s">
        <v>168</v>
      </c>
      <c r="E467" s="232" t="s">
        <v>19</v>
      </c>
      <c r="F467" s="233" t="s">
        <v>519</v>
      </c>
      <c r="G467" s="231"/>
      <c r="H467" s="234">
        <v>-3.5459999999999998</v>
      </c>
      <c r="I467" s="235"/>
      <c r="J467" s="231"/>
      <c r="K467" s="231"/>
      <c r="L467" s="236"/>
      <c r="M467" s="237"/>
      <c r="N467" s="238"/>
      <c r="O467" s="238"/>
      <c r="P467" s="238"/>
      <c r="Q467" s="238"/>
      <c r="R467" s="238"/>
      <c r="S467" s="238"/>
      <c r="T467" s="23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0" t="s">
        <v>168</v>
      </c>
      <c r="AU467" s="240" t="s">
        <v>174</v>
      </c>
      <c r="AV467" s="14" t="s">
        <v>82</v>
      </c>
      <c r="AW467" s="14" t="s">
        <v>33</v>
      </c>
      <c r="AX467" s="14" t="s">
        <v>72</v>
      </c>
      <c r="AY467" s="240" t="s">
        <v>159</v>
      </c>
    </row>
    <row r="468" s="15" customFormat="1">
      <c r="A468" s="15"/>
      <c r="B468" s="241"/>
      <c r="C468" s="242"/>
      <c r="D468" s="221" t="s">
        <v>168</v>
      </c>
      <c r="E468" s="243" t="s">
        <v>19</v>
      </c>
      <c r="F468" s="244" t="s">
        <v>173</v>
      </c>
      <c r="G468" s="242"/>
      <c r="H468" s="245">
        <v>36.658999999999999</v>
      </c>
      <c r="I468" s="246"/>
      <c r="J468" s="242"/>
      <c r="K468" s="242"/>
      <c r="L468" s="247"/>
      <c r="M468" s="248"/>
      <c r="N468" s="249"/>
      <c r="O468" s="249"/>
      <c r="P468" s="249"/>
      <c r="Q468" s="249"/>
      <c r="R468" s="249"/>
      <c r="S468" s="249"/>
      <c r="T468" s="250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51" t="s">
        <v>168</v>
      </c>
      <c r="AU468" s="251" t="s">
        <v>174</v>
      </c>
      <c r="AV468" s="15" t="s">
        <v>174</v>
      </c>
      <c r="AW468" s="15" t="s">
        <v>33</v>
      </c>
      <c r="AX468" s="15" t="s">
        <v>80</v>
      </c>
      <c r="AY468" s="251" t="s">
        <v>159</v>
      </c>
    </row>
    <row r="469" s="2" customFormat="1" ht="24.15" customHeight="1">
      <c r="A469" s="40"/>
      <c r="B469" s="41"/>
      <c r="C469" s="206" t="s">
        <v>529</v>
      </c>
      <c r="D469" s="206" t="s">
        <v>161</v>
      </c>
      <c r="E469" s="207" t="s">
        <v>530</v>
      </c>
      <c r="F469" s="208" t="s">
        <v>531</v>
      </c>
      <c r="G469" s="209" t="s">
        <v>263</v>
      </c>
      <c r="H469" s="210">
        <v>658.928</v>
      </c>
      <c r="I469" s="211"/>
      <c r="J469" s="212">
        <f>ROUND(I469*H469,2)</f>
        <v>0</v>
      </c>
      <c r="K469" s="208" t="s">
        <v>165</v>
      </c>
      <c r="L469" s="46"/>
      <c r="M469" s="213" t="s">
        <v>19</v>
      </c>
      <c r="N469" s="214" t="s">
        <v>43</v>
      </c>
      <c r="O469" s="86"/>
      <c r="P469" s="215">
        <f>O469*H469</f>
        <v>0</v>
      </c>
      <c r="Q469" s="215">
        <v>0.00348</v>
      </c>
      <c r="R469" s="215">
        <f>Q469*H469</f>
        <v>2.29306944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166</v>
      </c>
      <c r="AT469" s="217" t="s">
        <v>161</v>
      </c>
      <c r="AU469" s="217" t="s">
        <v>174</v>
      </c>
      <c r="AY469" s="19" t="s">
        <v>159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80</v>
      </c>
      <c r="BK469" s="218">
        <f>ROUND(I469*H469,2)</f>
        <v>0</v>
      </c>
      <c r="BL469" s="19" t="s">
        <v>166</v>
      </c>
      <c r="BM469" s="217" t="s">
        <v>532</v>
      </c>
    </row>
    <row r="470" s="13" customFormat="1">
      <c r="A470" s="13"/>
      <c r="B470" s="219"/>
      <c r="C470" s="220"/>
      <c r="D470" s="221" t="s">
        <v>168</v>
      </c>
      <c r="E470" s="222" t="s">
        <v>19</v>
      </c>
      <c r="F470" s="223" t="s">
        <v>533</v>
      </c>
      <c r="G470" s="220"/>
      <c r="H470" s="222" t="s">
        <v>19</v>
      </c>
      <c r="I470" s="224"/>
      <c r="J470" s="220"/>
      <c r="K470" s="220"/>
      <c r="L470" s="225"/>
      <c r="M470" s="226"/>
      <c r="N470" s="227"/>
      <c r="O470" s="227"/>
      <c r="P470" s="227"/>
      <c r="Q470" s="227"/>
      <c r="R470" s="227"/>
      <c r="S470" s="227"/>
      <c r="T470" s="22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29" t="s">
        <v>168</v>
      </c>
      <c r="AU470" s="229" t="s">
        <v>174</v>
      </c>
      <c r="AV470" s="13" t="s">
        <v>80</v>
      </c>
      <c r="AW470" s="13" t="s">
        <v>33</v>
      </c>
      <c r="AX470" s="13" t="s">
        <v>72</v>
      </c>
      <c r="AY470" s="229" t="s">
        <v>159</v>
      </c>
    </row>
    <row r="471" s="14" customFormat="1">
      <c r="A471" s="14"/>
      <c r="B471" s="230"/>
      <c r="C471" s="231"/>
      <c r="D471" s="221" t="s">
        <v>168</v>
      </c>
      <c r="E471" s="232" t="s">
        <v>19</v>
      </c>
      <c r="F471" s="233" t="s">
        <v>534</v>
      </c>
      <c r="G471" s="231"/>
      <c r="H471" s="234">
        <v>810.22500000000002</v>
      </c>
      <c r="I471" s="235"/>
      <c r="J471" s="231"/>
      <c r="K471" s="231"/>
      <c r="L471" s="236"/>
      <c r="M471" s="237"/>
      <c r="N471" s="238"/>
      <c r="O471" s="238"/>
      <c r="P471" s="238"/>
      <c r="Q471" s="238"/>
      <c r="R471" s="238"/>
      <c r="S471" s="238"/>
      <c r="T471" s="23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0" t="s">
        <v>168</v>
      </c>
      <c r="AU471" s="240" t="s">
        <v>174</v>
      </c>
      <c r="AV471" s="14" t="s">
        <v>82</v>
      </c>
      <c r="AW471" s="14" t="s">
        <v>33</v>
      </c>
      <c r="AX471" s="14" t="s">
        <v>72</v>
      </c>
      <c r="AY471" s="240" t="s">
        <v>159</v>
      </c>
    </row>
    <row r="472" s="14" customFormat="1">
      <c r="A472" s="14"/>
      <c r="B472" s="230"/>
      <c r="C472" s="231"/>
      <c r="D472" s="221" t="s">
        <v>168</v>
      </c>
      <c r="E472" s="232" t="s">
        <v>19</v>
      </c>
      <c r="F472" s="233" t="s">
        <v>535</v>
      </c>
      <c r="G472" s="231"/>
      <c r="H472" s="234">
        <v>-44.238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0" t="s">
        <v>168</v>
      </c>
      <c r="AU472" s="240" t="s">
        <v>174</v>
      </c>
      <c r="AV472" s="14" t="s">
        <v>82</v>
      </c>
      <c r="AW472" s="14" t="s">
        <v>33</v>
      </c>
      <c r="AX472" s="14" t="s">
        <v>72</v>
      </c>
      <c r="AY472" s="240" t="s">
        <v>159</v>
      </c>
    </row>
    <row r="473" s="14" customFormat="1">
      <c r="A473" s="14"/>
      <c r="B473" s="230"/>
      <c r="C473" s="231"/>
      <c r="D473" s="221" t="s">
        <v>168</v>
      </c>
      <c r="E473" s="232" t="s">
        <v>19</v>
      </c>
      <c r="F473" s="233" t="s">
        <v>536</v>
      </c>
      <c r="G473" s="231"/>
      <c r="H473" s="234">
        <v>-181.99600000000001</v>
      </c>
      <c r="I473" s="235"/>
      <c r="J473" s="231"/>
      <c r="K473" s="231"/>
      <c r="L473" s="236"/>
      <c r="M473" s="237"/>
      <c r="N473" s="238"/>
      <c r="O473" s="238"/>
      <c r="P473" s="238"/>
      <c r="Q473" s="238"/>
      <c r="R473" s="238"/>
      <c r="S473" s="238"/>
      <c r="T473" s="23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0" t="s">
        <v>168</v>
      </c>
      <c r="AU473" s="240" t="s">
        <v>174</v>
      </c>
      <c r="AV473" s="14" t="s">
        <v>82</v>
      </c>
      <c r="AW473" s="14" t="s">
        <v>33</v>
      </c>
      <c r="AX473" s="14" t="s">
        <v>72</v>
      </c>
      <c r="AY473" s="240" t="s">
        <v>159</v>
      </c>
    </row>
    <row r="474" s="14" customFormat="1">
      <c r="A474" s="14"/>
      <c r="B474" s="230"/>
      <c r="C474" s="231"/>
      <c r="D474" s="221" t="s">
        <v>168</v>
      </c>
      <c r="E474" s="232" t="s">
        <v>19</v>
      </c>
      <c r="F474" s="233" t="s">
        <v>537</v>
      </c>
      <c r="G474" s="231"/>
      <c r="H474" s="234">
        <v>20.972000000000001</v>
      </c>
      <c r="I474" s="235"/>
      <c r="J474" s="231"/>
      <c r="K474" s="231"/>
      <c r="L474" s="236"/>
      <c r="M474" s="237"/>
      <c r="N474" s="238"/>
      <c r="O474" s="238"/>
      <c r="P474" s="238"/>
      <c r="Q474" s="238"/>
      <c r="R474" s="238"/>
      <c r="S474" s="238"/>
      <c r="T474" s="23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0" t="s">
        <v>168</v>
      </c>
      <c r="AU474" s="240" t="s">
        <v>174</v>
      </c>
      <c r="AV474" s="14" t="s">
        <v>82</v>
      </c>
      <c r="AW474" s="14" t="s">
        <v>33</v>
      </c>
      <c r="AX474" s="14" t="s">
        <v>72</v>
      </c>
      <c r="AY474" s="240" t="s">
        <v>159</v>
      </c>
    </row>
    <row r="475" s="14" customFormat="1">
      <c r="A475" s="14"/>
      <c r="B475" s="230"/>
      <c r="C475" s="231"/>
      <c r="D475" s="221" t="s">
        <v>168</v>
      </c>
      <c r="E475" s="232" t="s">
        <v>19</v>
      </c>
      <c r="F475" s="233" t="s">
        <v>538</v>
      </c>
      <c r="G475" s="231"/>
      <c r="H475" s="234">
        <v>9.8179999999999996</v>
      </c>
      <c r="I475" s="235"/>
      <c r="J475" s="231"/>
      <c r="K475" s="231"/>
      <c r="L475" s="236"/>
      <c r="M475" s="237"/>
      <c r="N475" s="238"/>
      <c r="O475" s="238"/>
      <c r="P475" s="238"/>
      <c r="Q475" s="238"/>
      <c r="R475" s="238"/>
      <c r="S475" s="238"/>
      <c r="T475" s="23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0" t="s">
        <v>168</v>
      </c>
      <c r="AU475" s="240" t="s">
        <v>174</v>
      </c>
      <c r="AV475" s="14" t="s">
        <v>82</v>
      </c>
      <c r="AW475" s="14" t="s">
        <v>33</v>
      </c>
      <c r="AX475" s="14" t="s">
        <v>72</v>
      </c>
      <c r="AY475" s="240" t="s">
        <v>159</v>
      </c>
    </row>
    <row r="476" s="14" customFormat="1">
      <c r="A476" s="14"/>
      <c r="B476" s="230"/>
      <c r="C476" s="231"/>
      <c r="D476" s="221" t="s">
        <v>168</v>
      </c>
      <c r="E476" s="232" t="s">
        <v>19</v>
      </c>
      <c r="F476" s="233" t="s">
        <v>539</v>
      </c>
      <c r="G476" s="231"/>
      <c r="H476" s="234">
        <v>7.4880000000000004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0" t="s">
        <v>168</v>
      </c>
      <c r="AU476" s="240" t="s">
        <v>174</v>
      </c>
      <c r="AV476" s="14" t="s">
        <v>82</v>
      </c>
      <c r="AW476" s="14" t="s">
        <v>33</v>
      </c>
      <c r="AX476" s="14" t="s">
        <v>72</v>
      </c>
      <c r="AY476" s="240" t="s">
        <v>159</v>
      </c>
    </row>
    <row r="477" s="15" customFormat="1">
      <c r="A477" s="15"/>
      <c r="B477" s="241"/>
      <c r="C477" s="242"/>
      <c r="D477" s="221" t="s">
        <v>168</v>
      </c>
      <c r="E477" s="243" t="s">
        <v>19</v>
      </c>
      <c r="F477" s="244" t="s">
        <v>173</v>
      </c>
      <c r="G477" s="242"/>
      <c r="H477" s="245">
        <v>622.26900000000001</v>
      </c>
      <c r="I477" s="246"/>
      <c r="J477" s="242"/>
      <c r="K477" s="242"/>
      <c r="L477" s="247"/>
      <c r="M477" s="248"/>
      <c r="N477" s="249"/>
      <c r="O477" s="249"/>
      <c r="P477" s="249"/>
      <c r="Q477" s="249"/>
      <c r="R477" s="249"/>
      <c r="S477" s="249"/>
      <c r="T477" s="250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51" t="s">
        <v>168</v>
      </c>
      <c r="AU477" s="251" t="s">
        <v>174</v>
      </c>
      <c r="AV477" s="15" t="s">
        <v>174</v>
      </c>
      <c r="AW477" s="15" t="s">
        <v>33</v>
      </c>
      <c r="AX477" s="15" t="s">
        <v>72</v>
      </c>
      <c r="AY477" s="251" t="s">
        <v>159</v>
      </c>
    </row>
    <row r="478" s="13" customFormat="1">
      <c r="A478" s="13"/>
      <c r="B478" s="219"/>
      <c r="C478" s="220"/>
      <c r="D478" s="221" t="s">
        <v>168</v>
      </c>
      <c r="E478" s="222" t="s">
        <v>19</v>
      </c>
      <c r="F478" s="223" t="s">
        <v>540</v>
      </c>
      <c r="G478" s="220"/>
      <c r="H478" s="222" t="s">
        <v>19</v>
      </c>
      <c r="I478" s="224"/>
      <c r="J478" s="220"/>
      <c r="K478" s="220"/>
      <c r="L478" s="225"/>
      <c r="M478" s="226"/>
      <c r="N478" s="227"/>
      <c r="O478" s="227"/>
      <c r="P478" s="227"/>
      <c r="Q478" s="227"/>
      <c r="R478" s="227"/>
      <c r="S478" s="227"/>
      <c r="T478" s="22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29" t="s">
        <v>168</v>
      </c>
      <c r="AU478" s="229" t="s">
        <v>174</v>
      </c>
      <c r="AV478" s="13" t="s">
        <v>80</v>
      </c>
      <c r="AW478" s="13" t="s">
        <v>33</v>
      </c>
      <c r="AX478" s="13" t="s">
        <v>72</v>
      </c>
      <c r="AY478" s="229" t="s">
        <v>159</v>
      </c>
    </row>
    <row r="479" s="14" customFormat="1">
      <c r="A479" s="14"/>
      <c r="B479" s="230"/>
      <c r="C479" s="231"/>
      <c r="D479" s="221" t="s">
        <v>168</v>
      </c>
      <c r="E479" s="232" t="s">
        <v>19</v>
      </c>
      <c r="F479" s="233" t="s">
        <v>518</v>
      </c>
      <c r="G479" s="231"/>
      <c r="H479" s="234">
        <v>40.204999999999998</v>
      </c>
      <c r="I479" s="235"/>
      <c r="J479" s="231"/>
      <c r="K479" s="231"/>
      <c r="L479" s="236"/>
      <c r="M479" s="237"/>
      <c r="N479" s="238"/>
      <c r="O479" s="238"/>
      <c r="P479" s="238"/>
      <c r="Q479" s="238"/>
      <c r="R479" s="238"/>
      <c r="S479" s="238"/>
      <c r="T479" s="23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0" t="s">
        <v>168</v>
      </c>
      <c r="AU479" s="240" t="s">
        <v>174</v>
      </c>
      <c r="AV479" s="14" t="s">
        <v>82</v>
      </c>
      <c r="AW479" s="14" t="s">
        <v>33</v>
      </c>
      <c r="AX479" s="14" t="s">
        <v>72</v>
      </c>
      <c r="AY479" s="240" t="s">
        <v>159</v>
      </c>
    </row>
    <row r="480" s="14" customFormat="1">
      <c r="A480" s="14"/>
      <c r="B480" s="230"/>
      <c r="C480" s="231"/>
      <c r="D480" s="221" t="s">
        <v>168</v>
      </c>
      <c r="E480" s="232" t="s">
        <v>19</v>
      </c>
      <c r="F480" s="233" t="s">
        <v>519</v>
      </c>
      <c r="G480" s="231"/>
      <c r="H480" s="234">
        <v>-3.5459999999999998</v>
      </c>
      <c r="I480" s="235"/>
      <c r="J480" s="231"/>
      <c r="K480" s="231"/>
      <c r="L480" s="236"/>
      <c r="M480" s="237"/>
      <c r="N480" s="238"/>
      <c r="O480" s="238"/>
      <c r="P480" s="238"/>
      <c r="Q480" s="238"/>
      <c r="R480" s="238"/>
      <c r="S480" s="238"/>
      <c r="T480" s="23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0" t="s">
        <v>168</v>
      </c>
      <c r="AU480" s="240" t="s">
        <v>174</v>
      </c>
      <c r="AV480" s="14" t="s">
        <v>82</v>
      </c>
      <c r="AW480" s="14" t="s">
        <v>33</v>
      </c>
      <c r="AX480" s="14" t="s">
        <v>72</v>
      </c>
      <c r="AY480" s="240" t="s">
        <v>159</v>
      </c>
    </row>
    <row r="481" s="15" customFormat="1">
      <c r="A481" s="15"/>
      <c r="B481" s="241"/>
      <c r="C481" s="242"/>
      <c r="D481" s="221" t="s">
        <v>168</v>
      </c>
      <c r="E481" s="243" t="s">
        <v>19</v>
      </c>
      <c r="F481" s="244" t="s">
        <v>173</v>
      </c>
      <c r="G481" s="242"/>
      <c r="H481" s="245">
        <v>36.658999999999999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1" t="s">
        <v>168</v>
      </c>
      <c r="AU481" s="251" t="s">
        <v>174</v>
      </c>
      <c r="AV481" s="15" t="s">
        <v>174</v>
      </c>
      <c r="AW481" s="15" t="s">
        <v>33</v>
      </c>
      <c r="AX481" s="15" t="s">
        <v>72</v>
      </c>
      <c r="AY481" s="251" t="s">
        <v>159</v>
      </c>
    </row>
    <row r="482" s="16" customFormat="1">
      <c r="A482" s="16"/>
      <c r="B482" s="252"/>
      <c r="C482" s="253"/>
      <c r="D482" s="221" t="s">
        <v>168</v>
      </c>
      <c r="E482" s="254" t="s">
        <v>19</v>
      </c>
      <c r="F482" s="255" t="s">
        <v>179</v>
      </c>
      <c r="G482" s="253"/>
      <c r="H482" s="256">
        <v>658.928</v>
      </c>
      <c r="I482" s="257"/>
      <c r="J482" s="253"/>
      <c r="K482" s="253"/>
      <c r="L482" s="258"/>
      <c r="M482" s="259"/>
      <c r="N482" s="260"/>
      <c r="O482" s="260"/>
      <c r="P482" s="260"/>
      <c r="Q482" s="260"/>
      <c r="R482" s="260"/>
      <c r="S482" s="260"/>
      <c r="T482" s="261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T482" s="262" t="s">
        <v>168</v>
      </c>
      <c r="AU482" s="262" t="s">
        <v>174</v>
      </c>
      <c r="AV482" s="16" t="s">
        <v>166</v>
      </c>
      <c r="AW482" s="16" t="s">
        <v>33</v>
      </c>
      <c r="AX482" s="16" t="s">
        <v>80</v>
      </c>
      <c r="AY482" s="262" t="s">
        <v>159</v>
      </c>
    </row>
    <row r="483" s="2" customFormat="1" ht="21.75" customHeight="1">
      <c r="A483" s="40"/>
      <c r="B483" s="41"/>
      <c r="C483" s="206" t="s">
        <v>541</v>
      </c>
      <c r="D483" s="206" t="s">
        <v>161</v>
      </c>
      <c r="E483" s="207" t="s">
        <v>542</v>
      </c>
      <c r="F483" s="208" t="s">
        <v>543</v>
      </c>
      <c r="G483" s="209" t="s">
        <v>270</v>
      </c>
      <c r="H483" s="210">
        <v>59.75</v>
      </c>
      <c r="I483" s="211"/>
      <c r="J483" s="212">
        <f>ROUND(I483*H483,2)</f>
        <v>0</v>
      </c>
      <c r="K483" s="208" t="s">
        <v>165</v>
      </c>
      <c r="L483" s="46"/>
      <c r="M483" s="213" t="s">
        <v>19</v>
      </c>
      <c r="N483" s="214" t="s">
        <v>43</v>
      </c>
      <c r="O483" s="86"/>
      <c r="P483" s="215">
        <f>O483*H483</f>
        <v>0</v>
      </c>
      <c r="Q483" s="215">
        <v>0</v>
      </c>
      <c r="R483" s="215">
        <f>Q483*H483</f>
        <v>0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166</v>
      </c>
      <c r="AT483" s="217" t="s">
        <v>161</v>
      </c>
      <c r="AU483" s="217" t="s">
        <v>174</v>
      </c>
      <c r="AY483" s="19" t="s">
        <v>159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80</v>
      </c>
      <c r="BK483" s="218">
        <f>ROUND(I483*H483,2)</f>
        <v>0</v>
      </c>
      <c r="BL483" s="19" t="s">
        <v>166</v>
      </c>
      <c r="BM483" s="217" t="s">
        <v>544</v>
      </c>
    </row>
    <row r="484" s="13" customFormat="1">
      <c r="A484" s="13"/>
      <c r="B484" s="219"/>
      <c r="C484" s="220"/>
      <c r="D484" s="221" t="s">
        <v>168</v>
      </c>
      <c r="E484" s="222" t="s">
        <v>19</v>
      </c>
      <c r="F484" s="223" t="s">
        <v>545</v>
      </c>
      <c r="G484" s="220"/>
      <c r="H484" s="222" t="s">
        <v>19</v>
      </c>
      <c r="I484" s="224"/>
      <c r="J484" s="220"/>
      <c r="K484" s="220"/>
      <c r="L484" s="225"/>
      <c r="M484" s="226"/>
      <c r="N484" s="227"/>
      <c r="O484" s="227"/>
      <c r="P484" s="227"/>
      <c r="Q484" s="227"/>
      <c r="R484" s="227"/>
      <c r="S484" s="227"/>
      <c r="T484" s="22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29" t="s">
        <v>168</v>
      </c>
      <c r="AU484" s="229" t="s">
        <v>174</v>
      </c>
      <c r="AV484" s="13" t="s">
        <v>80</v>
      </c>
      <c r="AW484" s="13" t="s">
        <v>33</v>
      </c>
      <c r="AX484" s="13" t="s">
        <v>72</v>
      </c>
      <c r="AY484" s="229" t="s">
        <v>159</v>
      </c>
    </row>
    <row r="485" s="14" customFormat="1">
      <c r="A485" s="14"/>
      <c r="B485" s="230"/>
      <c r="C485" s="231"/>
      <c r="D485" s="221" t="s">
        <v>168</v>
      </c>
      <c r="E485" s="232" t="s">
        <v>19</v>
      </c>
      <c r="F485" s="233" t="s">
        <v>546</v>
      </c>
      <c r="G485" s="231"/>
      <c r="H485" s="234">
        <v>59.75</v>
      </c>
      <c r="I485" s="235"/>
      <c r="J485" s="231"/>
      <c r="K485" s="231"/>
      <c r="L485" s="236"/>
      <c r="M485" s="237"/>
      <c r="N485" s="238"/>
      <c r="O485" s="238"/>
      <c r="P485" s="238"/>
      <c r="Q485" s="238"/>
      <c r="R485" s="238"/>
      <c r="S485" s="238"/>
      <c r="T485" s="23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0" t="s">
        <v>168</v>
      </c>
      <c r="AU485" s="240" t="s">
        <v>174</v>
      </c>
      <c r="AV485" s="14" t="s">
        <v>82</v>
      </c>
      <c r="AW485" s="14" t="s">
        <v>33</v>
      </c>
      <c r="AX485" s="14" t="s">
        <v>72</v>
      </c>
      <c r="AY485" s="240" t="s">
        <v>159</v>
      </c>
    </row>
    <row r="486" s="15" customFormat="1">
      <c r="A486" s="15"/>
      <c r="B486" s="241"/>
      <c r="C486" s="242"/>
      <c r="D486" s="221" t="s">
        <v>168</v>
      </c>
      <c r="E486" s="243" t="s">
        <v>19</v>
      </c>
      <c r="F486" s="244" t="s">
        <v>173</v>
      </c>
      <c r="G486" s="242"/>
      <c r="H486" s="245">
        <v>59.75</v>
      </c>
      <c r="I486" s="246"/>
      <c r="J486" s="242"/>
      <c r="K486" s="242"/>
      <c r="L486" s="247"/>
      <c r="M486" s="248"/>
      <c r="N486" s="249"/>
      <c r="O486" s="249"/>
      <c r="P486" s="249"/>
      <c r="Q486" s="249"/>
      <c r="R486" s="249"/>
      <c r="S486" s="249"/>
      <c r="T486" s="250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51" t="s">
        <v>168</v>
      </c>
      <c r="AU486" s="251" t="s">
        <v>174</v>
      </c>
      <c r="AV486" s="15" t="s">
        <v>174</v>
      </c>
      <c r="AW486" s="15" t="s">
        <v>33</v>
      </c>
      <c r="AX486" s="15" t="s">
        <v>80</v>
      </c>
      <c r="AY486" s="251" t="s">
        <v>159</v>
      </c>
    </row>
    <row r="487" s="2" customFormat="1" ht="33" customHeight="1">
      <c r="A487" s="40"/>
      <c r="B487" s="41"/>
      <c r="C487" s="206" t="s">
        <v>547</v>
      </c>
      <c r="D487" s="206" t="s">
        <v>161</v>
      </c>
      <c r="E487" s="207" t="s">
        <v>548</v>
      </c>
      <c r="F487" s="208" t="s">
        <v>549</v>
      </c>
      <c r="G487" s="209" t="s">
        <v>270</v>
      </c>
      <c r="H487" s="210">
        <v>263.68000000000001</v>
      </c>
      <c r="I487" s="211"/>
      <c r="J487" s="212">
        <f>ROUND(I487*H487,2)</f>
        <v>0</v>
      </c>
      <c r="K487" s="208" t="s">
        <v>165</v>
      </c>
      <c r="L487" s="46"/>
      <c r="M487" s="213" t="s">
        <v>19</v>
      </c>
      <c r="N487" s="214" t="s">
        <v>43</v>
      </c>
      <c r="O487" s="86"/>
      <c r="P487" s="215">
        <f>O487*H487</f>
        <v>0</v>
      </c>
      <c r="Q487" s="215">
        <v>0</v>
      </c>
      <c r="R487" s="215">
        <f>Q487*H487</f>
        <v>0</v>
      </c>
      <c r="S487" s="215">
        <v>0</v>
      </c>
      <c r="T487" s="21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166</v>
      </c>
      <c r="AT487" s="217" t="s">
        <v>161</v>
      </c>
      <c r="AU487" s="217" t="s">
        <v>174</v>
      </c>
      <c r="AY487" s="19" t="s">
        <v>159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80</v>
      </c>
      <c r="BK487" s="218">
        <f>ROUND(I487*H487,2)</f>
        <v>0</v>
      </c>
      <c r="BL487" s="19" t="s">
        <v>166</v>
      </c>
      <c r="BM487" s="217" t="s">
        <v>550</v>
      </c>
    </row>
    <row r="488" s="13" customFormat="1">
      <c r="A488" s="13"/>
      <c r="B488" s="219"/>
      <c r="C488" s="220"/>
      <c r="D488" s="221" t="s">
        <v>168</v>
      </c>
      <c r="E488" s="222" t="s">
        <v>19</v>
      </c>
      <c r="F488" s="223" t="s">
        <v>551</v>
      </c>
      <c r="G488" s="220"/>
      <c r="H488" s="222" t="s">
        <v>19</v>
      </c>
      <c r="I488" s="224"/>
      <c r="J488" s="220"/>
      <c r="K488" s="220"/>
      <c r="L488" s="225"/>
      <c r="M488" s="226"/>
      <c r="N488" s="227"/>
      <c r="O488" s="227"/>
      <c r="P488" s="227"/>
      <c r="Q488" s="227"/>
      <c r="R488" s="227"/>
      <c r="S488" s="227"/>
      <c r="T488" s="22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29" t="s">
        <v>168</v>
      </c>
      <c r="AU488" s="229" t="s">
        <v>174</v>
      </c>
      <c r="AV488" s="13" t="s">
        <v>80</v>
      </c>
      <c r="AW488" s="13" t="s">
        <v>33</v>
      </c>
      <c r="AX488" s="13" t="s">
        <v>72</v>
      </c>
      <c r="AY488" s="229" t="s">
        <v>159</v>
      </c>
    </row>
    <row r="489" s="14" customFormat="1">
      <c r="A489" s="14"/>
      <c r="B489" s="230"/>
      <c r="C489" s="231"/>
      <c r="D489" s="221" t="s">
        <v>168</v>
      </c>
      <c r="E489" s="232" t="s">
        <v>19</v>
      </c>
      <c r="F489" s="233" t="s">
        <v>552</v>
      </c>
      <c r="G489" s="231"/>
      <c r="H489" s="234">
        <v>76.260000000000005</v>
      </c>
      <c r="I489" s="235"/>
      <c r="J489" s="231"/>
      <c r="K489" s="231"/>
      <c r="L489" s="236"/>
      <c r="M489" s="237"/>
      <c r="N489" s="238"/>
      <c r="O489" s="238"/>
      <c r="P489" s="238"/>
      <c r="Q489" s="238"/>
      <c r="R489" s="238"/>
      <c r="S489" s="238"/>
      <c r="T489" s="23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0" t="s">
        <v>168</v>
      </c>
      <c r="AU489" s="240" t="s">
        <v>174</v>
      </c>
      <c r="AV489" s="14" t="s">
        <v>82</v>
      </c>
      <c r="AW489" s="14" t="s">
        <v>33</v>
      </c>
      <c r="AX489" s="14" t="s">
        <v>72</v>
      </c>
      <c r="AY489" s="240" t="s">
        <v>159</v>
      </c>
    </row>
    <row r="490" s="14" customFormat="1">
      <c r="A490" s="14"/>
      <c r="B490" s="230"/>
      <c r="C490" s="231"/>
      <c r="D490" s="221" t="s">
        <v>168</v>
      </c>
      <c r="E490" s="232" t="s">
        <v>19</v>
      </c>
      <c r="F490" s="233" t="s">
        <v>553</v>
      </c>
      <c r="G490" s="231"/>
      <c r="H490" s="234">
        <v>35.700000000000003</v>
      </c>
      <c r="I490" s="235"/>
      <c r="J490" s="231"/>
      <c r="K490" s="231"/>
      <c r="L490" s="236"/>
      <c r="M490" s="237"/>
      <c r="N490" s="238"/>
      <c r="O490" s="238"/>
      <c r="P490" s="238"/>
      <c r="Q490" s="238"/>
      <c r="R490" s="238"/>
      <c r="S490" s="238"/>
      <c r="T490" s="23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0" t="s">
        <v>168</v>
      </c>
      <c r="AU490" s="240" t="s">
        <v>174</v>
      </c>
      <c r="AV490" s="14" t="s">
        <v>82</v>
      </c>
      <c r="AW490" s="14" t="s">
        <v>33</v>
      </c>
      <c r="AX490" s="14" t="s">
        <v>72</v>
      </c>
      <c r="AY490" s="240" t="s">
        <v>159</v>
      </c>
    </row>
    <row r="491" s="14" customFormat="1">
      <c r="A491" s="14"/>
      <c r="B491" s="230"/>
      <c r="C491" s="231"/>
      <c r="D491" s="221" t="s">
        <v>168</v>
      </c>
      <c r="E491" s="232" t="s">
        <v>19</v>
      </c>
      <c r="F491" s="233" t="s">
        <v>554</v>
      </c>
      <c r="G491" s="231"/>
      <c r="H491" s="234">
        <v>49.920000000000002</v>
      </c>
      <c r="I491" s="235"/>
      <c r="J491" s="231"/>
      <c r="K491" s="231"/>
      <c r="L491" s="236"/>
      <c r="M491" s="237"/>
      <c r="N491" s="238"/>
      <c r="O491" s="238"/>
      <c r="P491" s="238"/>
      <c r="Q491" s="238"/>
      <c r="R491" s="238"/>
      <c r="S491" s="238"/>
      <c r="T491" s="23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0" t="s">
        <v>168</v>
      </c>
      <c r="AU491" s="240" t="s">
        <v>174</v>
      </c>
      <c r="AV491" s="14" t="s">
        <v>82</v>
      </c>
      <c r="AW491" s="14" t="s">
        <v>33</v>
      </c>
      <c r="AX491" s="14" t="s">
        <v>72</v>
      </c>
      <c r="AY491" s="240" t="s">
        <v>159</v>
      </c>
    </row>
    <row r="492" s="15" customFormat="1">
      <c r="A492" s="15"/>
      <c r="B492" s="241"/>
      <c r="C492" s="242"/>
      <c r="D492" s="221" t="s">
        <v>168</v>
      </c>
      <c r="E492" s="243" t="s">
        <v>19</v>
      </c>
      <c r="F492" s="244" t="s">
        <v>173</v>
      </c>
      <c r="G492" s="242"/>
      <c r="H492" s="245">
        <v>161.88</v>
      </c>
      <c r="I492" s="246"/>
      <c r="J492" s="242"/>
      <c r="K492" s="242"/>
      <c r="L492" s="247"/>
      <c r="M492" s="248"/>
      <c r="N492" s="249"/>
      <c r="O492" s="249"/>
      <c r="P492" s="249"/>
      <c r="Q492" s="249"/>
      <c r="R492" s="249"/>
      <c r="S492" s="249"/>
      <c r="T492" s="250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1" t="s">
        <v>168</v>
      </c>
      <c r="AU492" s="251" t="s">
        <v>174</v>
      </c>
      <c r="AV492" s="15" t="s">
        <v>174</v>
      </c>
      <c r="AW492" s="15" t="s">
        <v>33</v>
      </c>
      <c r="AX492" s="15" t="s">
        <v>72</v>
      </c>
      <c r="AY492" s="251" t="s">
        <v>159</v>
      </c>
    </row>
    <row r="493" s="13" customFormat="1">
      <c r="A493" s="13"/>
      <c r="B493" s="219"/>
      <c r="C493" s="220"/>
      <c r="D493" s="221" t="s">
        <v>168</v>
      </c>
      <c r="E493" s="222" t="s">
        <v>19</v>
      </c>
      <c r="F493" s="223" t="s">
        <v>555</v>
      </c>
      <c r="G493" s="220"/>
      <c r="H493" s="222" t="s">
        <v>19</v>
      </c>
      <c r="I493" s="224"/>
      <c r="J493" s="220"/>
      <c r="K493" s="220"/>
      <c r="L493" s="225"/>
      <c r="M493" s="226"/>
      <c r="N493" s="227"/>
      <c r="O493" s="227"/>
      <c r="P493" s="227"/>
      <c r="Q493" s="227"/>
      <c r="R493" s="227"/>
      <c r="S493" s="227"/>
      <c r="T493" s="22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29" t="s">
        <v>168</v>
      </c>
      <c r="AU493" s="229" t="s">
        <v>174</v>
      </c>
      <c r="AV493" s="13" t="s">
        <v>80</v>
      </c>
      <c r="AW493" s="13" t="s">
        <v>33</v>
      </c>
      <c r="AX493" s="13" t="s">
        <v>72</v>
      </c>
      <c r="AY493" s="229" t="s">
        <v>159</v>
      </c>
    </row>
    <row r="494" s="14" customFormat="1">
      <c r="A494" s="14"/>
      <c r="B494" s="230"/>
      <c r="C494" s="231"/>
      <c r="D494" s="221" t="s">
        <v>168</v>
      </c>
      <c r="E494" s="232" t="s">
        <v>19</v>
      </c>
      <c r="F494" s="233" t="s">
        <v>552</v>
      </c>
      <c r="G494" s="231"/>
      <c r="H494" s="234">
        <v>76.260000000000005</v>
      </c>
      <c r="I494" s="235"/>
      <c r="J494" s="231"/>
      <c r="K494" s="231"/>
      <c r="L494" s="236"/>
      <c r="M494" s="237"/>
      <c r="N494" s="238"/>
      <c r="O494" s="238"/>
      <c r="P494" s="238"/>
      <c r="Q494" s="238"/>
      <c r="R494" s="238"/>
      <c r="S494" s="238"/>
      <c r="T494" s="23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0" t="s">
        <v>168</v>
      </c>
      <c r="AU494" s="240" t="s">
        <v>174</v>
      </c>
      <c r="AV494" s="14" t="s">
        <v>82</v>
      </c>
      <c r="AW494" s="14" t="s">
        <v>33</v>
      </c>
      <c r="AX494" s="14" t="s">
        <v>72</v>
      </c>
      <c r="AY494" s="240" t="s">
        <v>159</v>
      </c>
    </row>
    <row r="495" s="14" customFormat="1">
      <c r="A495" s="14"/>
      <c r="B495" s="230"/>
      <c r="C495" s="231"/>
      <c r="D495" s="221" t="s">
        <v>168</v>
      </c>
      <c r="E495" s="232" t="s">
        <v>19</v>
      </c>
      <c r="F495" s="233" t="s">
        <v>556</v>
      </c>
      <c r="G495" s="231"/>
      <c r="H495" s="234">
        <v>25.539999999999999</v>
      </c>
      <c r="I495" s="235"/>
      <c r="J495" s="231"/>
      <c r="K495" s="231"/>
      <c r="L495" s="236"/>
      <c r="M495" s="237"/>
      <c r="N495" s="238"/>
      <c r="O495" s="238"/>
      <c r="P495" s="238"/>
      <c r="Q495" s="238"/>
      <c r="R495" s="238"/>
      <c r="S495" s="238"/>
      <c r="T495" s="23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0" t="s">
        <v>168</v>
      </c>
      <c r="AU495" s="240" t="s">
        <v>174</v>
      </c>
      <c r="AV495" s="14" t="s">
        <v>82</v>
      </c>
      <c r="AW495" s="14" t="s">
        <v>33</v>
      </c>
      <c r="AX495" s="14" t="s">
        <v>72</v>
      </c>
      <c r="AY495" s="240" t="s">
        <v>159</v>
      </c>
    </row>
    <row r="496" s="15" customFormat="1">
      <c r="A496" s="15"/>
      <c r="B496" s="241"/>
      <c r="C496" s="242"/>
      <c r="D496" s="221" t="s">
        <v>168</v>
      </c>
      <c r="E496" s="243" t="s">
        <v>19</v>
      </c>
      <c r="F496" s="244" t="s">
        <v>173</v>
      </c>
      <c r="G496" s="242"/>
      <c r="H496" s="245">
        <v>101.8</v>
      </c>
      <c r="I496" s="246"/>
      <c r="J496" s="242"/>
      <c r="K496" s="242"/>
      <c r="L496" s="247"/>
      <c r="M496" s="248"/>
      <c r="N496" s="249"/>
      <c r="O496" s="249"/>
      <c r="P496" s="249"/>
      <c r="Q496" s="249"/>
      <c r="R496" s="249"/>
      <c r="S496" s="249"/>
      <c r="T496" s="250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1" t="s">
        <v>168</v>
      </c>
      <c r="AU496" s="251" t="s">
        <v>174</v>
      </c>
      <c r="AV496" s="15" t="s">
        <v>174</v>
      </c>
      <c r="AW496" s="15" t="s">
        <v>33</v>
      </c>
      <c r="AX496" s="15" t="s">
        <v>72</v>
      </c>
      <c r="AY496" s="251" t="s">
        <v>159</v>
      </c>
    </row>
    <row r="497" s="16" customFormat="1">
      <c r="A497" s="16"/>
      <c r="B497" s="252"/>
      <c r="C497" s="253"/>
      <c r="D497" s="221" t="s">
        <v>168</v>
      </c>
      <c r="E497" s="254" t="s">
        <v>19</v>
      </c>
      <c r="F497" s="255" t="s">
        <v>179</v>
      </c>
      <c r="G497" s="253"/>
      <c r="H497" s="256">
        <v>263.68000000000001</v>
      </c>
      <c r="I497" s="257"/>
      <c r="J497" s="253"/>
      <c r="K497" s="253"/>
      <c r="L497" s="258"/>
      <c r="M497" s="259"/>
      <c r="N497" s="260"/>
      <c r="O497" s="260"/>
      <c r="P497" s="260"/>
      <c r="Q497" s="260"/>
      <c r="R497" s="260"/>
      <c r="S497" s="260"/>
      <c r="T497" s="261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262" t="s">
        <v>168</v>
      </c>
      <c r="AU497" s="262" t="s">
        <v>174</v>
      </c>
      <c r="AV497" s="16" t="s">
        <v>166</v>
      </c>
      <c r="AW497" s="16" t="s">
        <v>33</v>
      </c>
      <c r="AX497" s="16" t="s">
        <v>80</v>
      </c>
      <c r="AY497" s="262" t="s">
        <v>159</v>
      </c>
    </row>
    <row r="498" s="2" customFormat="1" ht="16.5" customHeight="1">
      <c r="A498" s="40"/>
      <c r="B498" s="41"/>
      <c r="C498" s="263" t="s">
        <v>557</v>
      </c>
      <c r="D498" s="263" t="s">
        <v>413</v>
      </c>
      <c r="E498" s="264" t="s">
        <v>558</v>
      </c>
      <c r="F498" s="265" t="s">
        <v>559</v>
      </c>
      <c r="G498" s="266" t="s">
        <v>270</v>
      </c>
      <c r="H498" s="267">
        <v>276.86399999999998</v>
      </c>
      <c r="I498" s="268"/>
      <c r="J498" s="269">
        <f>ROUND(I498*H498,2)</f>
        <v>0</v>
      </c>
      <c r="K498" s="265" t="s">
        <v>165</v>
      </c>
      <c r="L498" s="270"/>
      <c r="M498" s="271" t="s">
        <v>19</v>
      </c>
      <c r="N498" s="272" t="s">
        <v>43</v>
      </c>
      <c r="O498" s="86"/>
      <c r="P498" s="215">
        <f>O498*H498</f>
        <v>0</v>
      </c>
      <c r="Q498" s="215">
        <v>4.0000000000000003E-05</v>
      </c>
      <c r="R498" s="215">
        <f>Q498*H498</f>
        <v>0.011074560000000001</v>
      </c>
      <c r="S498" s="215">
        <v>0</v>
      </c>
      <c r="T498" s="216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7" t="s">
        <v>210</v>
      </c>
      <c r="AT498" s="217" t="s">
        <v>413</v>
      </c>
      <c r="AU498" s="217" t="s">
        <v>174</v>
      </c>
      <c r="AY498" s="19" t="s">
        <v>159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9" t="s">
        <v>80</v>
      </c>
      <c r="BK498" s="218">
        <f>ROUND(I498*H498,2)</f>
        <v>0</v>
      </c>
      <c r="BL498" s="19" t="s">
        <v>166</v>
      </c>
      <c r="BM498" s="217" t="s">
        <v>560</v>
      </c>
    </row>
    <row r="499" s="14" customFormat="1">
      <c r="A499" s="14"/>
      <c r="B499" s="230"/>
      <c r="C499" s="231"/>
      <c r="D499" s="221" t="s">
        <v>168</v>
      </c>
      <c r="E499" s="231"/>
      <c r="F499" s="233" t="s">
        <v>561</v>
      </c>
      <c r="G499" s="231"/>
      <c r="H499" s="234">
        <v>276.86399999999998</v>
      </c>
      <c r="I499" s="235"/>
      <c r="J499" s="231"/>
      <c r="K499" s="231"/>
      <c r="L499" s="236"/>
      <c r="M499" s="237"/>
      <c r="N499" s="238"/>
      <c r="O499" s="238"/>
      <c r="P499" s="238"/>
      <c r="Q499" s="238"/>
      <c r="R499" s="238"/>
      <c r="S499" s="238"/>
      <c r="T499" s="23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0" t="s">
        <v>168</v>
      </c>
      <c r="AU499" s="240" t="s">
        <v>174</v>
      </c>
      <c r="AV499" s="14" t="s">
        <v>82</v>
      </c>
      <c r="AW499" s="14" t="s">
        <v>4</v>
      </c>
      <c r="AX499" s="14" t="s">
        <v>80</v>
      </c>
      <c r="AY499" s="240" t="s">
        <v>159</v>
      </c>
    </row>
    <row r="500" s="2" customFormat="1" ht="16.5" customHeight="1">
      <c r="A500" s="40"/>
      <c r="B500" s="41"/>
      <c r="C500" s="206" t="s">
        <v>562</v>
      </c>
      <c r="D500" s="206" t="s">
        <v>161</v>
      </c>
      <c r="E500" s="207" t="s">
        <v>563</v>
      </c>
      <c r="F500" s="208" t="s">
        <v>564</v>
      </c>
      <c r="G500" s="209" t="s">
        <v>270</v>
      </c>
      <c r="H500" s="210">
        <v>59.75</v>
      </c>
      <c r="I500" s="211"/>
      <c r="J500" s="212">
        <f>ROUND(I500*H500,2)</f>
        <v>0</v>
      </c>
      <c r="K500" s="208" t="s">
        <v>165</v>
      </c>
      <c r="L500" s="46"/>
      <c r="M500" s="213" t="s">
        <v>19</v>
      </c>
      <c r="N500" s="214" t="s">
        <v>43</v>
      </c>
      <c r="O500" s="86"/>
      <c r="P500" s="215">
        <f>O500*H500</f>
        <v>0</v>
      </c>
      <c r="Q500" s="215">
        <v>3.0000000000000001E-05</v>
      </c>
      <c r="R500" s="215">
        <f>Q500*H500</f>
        <v>0.0017925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166</v>
      </c>
      <c r="AT500" s="217" t="s">
        <v>161</v>
      </c>
      <c r="AU500" s="217" t="s">
        <v>174</v>
      </c>
      <c r="AY500" s="19" t="s">
        <v>159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80</v>
      </c>
      <c r="BK500" s="218">
        <f>ROUND(I500*H500,2)</f>
        <v>0</v>
      </c>
      <c r="BL500" s="19" t="s">
        <v>166</v>
      </c>
      <c r="BM500" s="217" t="s">
        <v>565</v>
      </c>
    </row>
    <row r="501" s="14" customFormat="1">
      <c r="A501" s="14"/>
      <c r="B501" s="230"/>
      <c r="C501" s="231"/>
      <c r="D501" s="221" t="s">
        <v>168</v>
      </c>
      <c r="E501" s="232" t="s">
        <v>19</v>
      </c>
      <c r="F501" s="233" t="s">
        <v>566</v>
      </c>
      <c r="G501" s="231"/>
      <c r="H501" s="234">
        <v>59.75</v>
      </c>
      <c r="I501" s="235"/>
      <c r="J501" s="231"/>
      <c r="K501" s="231"/>
      <c r="L501" s="236"/>
      <c r="M501" s="237"/>
      <c r="N501" s="238"/>
      <c r="O501" s="238"/>
      <c r="P501" s="238"/>
      <c r="Q501" s="238"/>
      <c r="R501" s="238"/>
      <c r="S501" s="238"/>
      <c r="T501" s="23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0" t="s">
        <v>168</v>
      </c>
      <c r="AU501" s="240" t="s">
        <v>174</v>
      </c>
      <c r="AV501" s="14" t="s">
        <v>82</v>
      </c>
      <c r="AW501" s="14" t="s">
        <v>33</v>
      </c>
      <c r="AX501" s="14" t="s">
        <v>72</v>
      </c>
      <c r="AY501" s="240" t="s">
        <v>159</v>
      </c>
    </row>
    <row r="502" s="15" customFormat="1">
      <c r="A502" s="15"/>
      <c r="B502" s="241"/>
      <c r="C502" s="242"/>
      <c r="D502" s="221" t="s">
        <v>168</v>
      </c>
      <c r="E502" s="243" t="s">
        <v>19</v>
      </c>
      <c r="F502" s="244" t="s">
        <v>173</v>
      </c>
      <c r="G502" s="242"/>
      <c r="H502" s="245">
        <v>59.75</v>
      </c>
      <c r="I502" s="246"/>
      <c r="J502" s="242"/>
      <c r="K502" s="242"/>
      <c r="L502" s="247"/>
      <c r="M502" s="248"/>
      <c r="N502" s="249"/>
      <c r="O502" s="249"/>
      <c r="P502" s="249"/>
      <c r="Q502" s="249"/>
      <c r="R502" s="249"/>
      <c r="S502" s="249"/>
      <c r="T502" s="250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51" t="s">
        <v>168</v>
      </c>
      <c r="AU502" s="251" t="s">
        <v>174</v>
      </c>
      <c r="AV502" s="15" t="s">
        <v>174</v>
      </c>
      <c r="AW502" s="15" t="s">
        <v>33</v>
      </c>
      <c r="AX502" s="15" t="s">
        <v>80</v>
      </c>
      <c r="AY502" s="251" t="s">
        <v>159</v>
      </c>
    </row>
    <row r="503" s="2" customFormat="1" ht="16.5" customHeight="1">
      <c r="A503" s="40"/>
      <c r="B503" s="41"/>
      <c r="C503" s="263" t="s">
        <v>567</v>
      </c>
      <c r="D503" s="263" t="s">
        <v>413</v>
      </c>
      <c r="E503" s="264" t="s">
        <v>568</v>
      </c>
      <c r="F503" s="265" t="s">
        <v>569</v>
      </c>
      <c r="G503" s="266" t="s">
        <v>270</v>
      </c>
      <c r="H503" s="267">
        <v>31.800000000000001</v>
      </c>
      <c r="I503" s="268"/>
      <c r="J503" s="269">
        <f>ROUND(I503*H503,2)</f>
        <v>0</v>
      </c>
      <c r="K503" s="265" t="s">
        <v>165</v>
      </c>
      <c r="L503" s="270"/>
      <c r="M503" s="271" t="s">
        <v>19</v>
      </c>
      <c r="N503" s="272" t="s">
        <v>43</v>
      </c>
      <c r="O503" s="86"/>
      <c r="P503" s="215">
        <f>O503*H503</f>
        <v>0</v>
      </c>
      <c r="Q503" s="215">
        <v>0.00050000000000000001</v>
      </c>
      <c r="R503" s="215">
        <f>Q503*H503</f>
        <v>0.015900000000000001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210</v>
      </c>
      <c r="AT503" s="217" t="s">
        <v>413</v>
      </c>
      <c r="AU503" s="217" t="s">
        <v>174</v>
      </c>
      <c r="AY503" s="19" t="s">
        <v>159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80</v>
      </c>
      <c r="BK503" s="218">
        <f>ROUND(I503*H503,2)</f>
        <v>0</v>
      </c>
      <c r="BL503" s="19" t="s">
        <v>166</v>
      </c>
      <c r="BM503" s="217" t="s">
        <v>570</v>
      </c>
    </row>
    <row r="504" s="14" customFormat="1">
      <c r="A504" s="14"/>
      <c r="B504" s="230"/>
      <c r="C504" s="231"/>
      <c r="D504" s="221" t="s">
        <v>168</v>
      </c>
      <c r="E504" s="231"/>
      <c r="F504" s="233" t="s">
        <v>571</v>
      </c>
      <c r="G504" s="231"/>
      <c r="H504" s="234">
        <v>31.800000000000001</v>
      </c>
      <c r="I504" s="235"/>
      <c r="J504" s="231"/>
      <c r="K504" s="231"/>
      <c r="L504" s="236"/>
      <c r="M504" s="237"/>
      <c r="N504" s="238"/>
      <c r="O504" s="238"/>
      <c r="P504" s="238"/>
      <c r="Q504" s="238"/>
      <c r="R504" s="238"/>
      <c r="S504" s="238"/>
      <c r="T504" s="23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0" t="s">
        <v>168</v>
      </c>
      <c r="AU504" s="240" t="s">
        <v>174</v>
      </c>
      <c r="AV504" s="14" t="s">
        <v>82</v>
      </c>
      <c r="AW504" s="14" t="s">
        <v>4</v>
      </c>
      <c r="AX504" s="14" t="s">
        <v>80</v>
      </c>
      <c r="AY504" s="240" t="s">
        <v>159</v>
      </c>
    </row>
    <row r="505" s="2" customFormat="1" ht="16.5" customHeight="1">
      <c r="A505" s="40"/>
      <c r="B505" s="41"/>
      <c r="C505" s="206" t="s">
        <v>572</v>
      </c>
      <c r="D505" s="206" t="s">
        <v>161</v>
      </c>
      <c r="E505" s="207" t="s">
        <v>573</v>
      </c>
      <c r="F505" s="208" t="s">
        <v>574</v>
      </c>
      <c r="G505" s="209" t="s">
        <v>270</v>
      </c>
      <c r="H505" s="210">
        <v>395.98000000000002</v>
      </c>
      <c r="I505" s="211"/>
      <c r="J505" s="212">
        <f>ROUND(I505*H505,2)</f>
        <v>0</v>
      </c>
      <c r="K505" s="208" t="s">
        <v>165</v>
      </c>
      <c r="L505" s="46"/>
      <c r="M505" s="213" t="s">
        <v>19</v>
      </c>
      <c r="N505" s="214" t="s">
        <v>43</v>
      </c>
      <c r="O505" s="86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166</v>
      </c>
      <c r="AT505" s="217" t="s">
        <v>161</v>
      </c>
      <c r="AU505" s="217" t="s">
        <v>174</v>
      </c>
      <c r="AY505" s="19" t="s">
        <v>159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80</v>
      </c>
      <c r="BK505" s="218">
        <f>ROUND(I505*H505,2)</f>
        <v>0</v>
      </c>
      <c r="BL505" s="19" t="s">
        <v>166</v>
      </c>
      <c r="BM505" s="217" t="s">
        <v>575</v>
      </c>
    </row>
    <row r="506" s="14" customFormat="1">
      <c r="A506" s="14"/>
      <c r="B506" s="230"/>
      <c r="C506" s="231"/>
      <c r="D506" s="221" t="s">
        <v>168</v>
      </c>
      <c r="E506" s="232" t="s">
        <v>19</v>
      </c>
      <c r="F506" s="233" t="s">
        <v>576</v>
      </c>
      <c r="G506" s="231"/>
      <c r="H506" s="234">
        <v>134.74000000000001</v>
      </c>
      <c r="I506" s="235"/>
      <c r="J506" s="231"/>
      <c r="K506" s="231"/>
      <c r="L506" s="236"/>
      <c r="M506" s="237"/>
      <c r="N506" s="238"/>
      <c r="O506" s="238"/>
      <c r="P506" s="238"/>
      <c r="Q506" s="238"/>
      <c r="R506" s="238"/>
      <c r="S506" s="238"/>
      <c r="T506" s="23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0" t="s">
        <v>168</v>
      </c>
      <c r="AU506" s="240" t="s">
        <v>174</v>
      </c>
      <c r="AV506" s="14" t="s">
        <v>82</v>
      </c>
      <c r="AW506" s="14" t="s">
        <v>33</v>
      </c>
      <c r="AX506" s="14" t="s">
        <v>72</v>
      </c>
      <c r="AY506" s="240" t="s">
        <v>159</v>
      </c>
    </row>
    <row r="507" s="14" customFormat="1">
      <c r="A507" s="14"/>
      <c r="B507" s="230"/>
      <c r="C507" s="231"/>
      <c r="D507" s="221" t="s">
        <v>168</v>
      </c>
      <c r="E507" s="232" t="s">
        <v>19</v>
      </c>
      <c r="F507" s="233" t="s">
        <v>577</v>
      </c>
      <c r="G507" s="231"/>
      <c r="H507" s="234">
        <v>93.060000000000002</v>
      </c>
      <c r="I507" s="235"/>
      <c r="J507" s="231"/>
      <c r="K507" s="231"/>
      <c r="L507" s="236"/>
      <c r="M507" s="237"/>
      <c r="N507" s="238"/>
      <c r="O507" s="238"/>
      <c r="P507" s="238"/>
      <c r="Q507" s="238"/>
      <c r="R507" s="238"/>
      <c r="S507" s="238"/>
      <c r="T507" s="23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0" t="s">
        <v>168</v>
      </c>
      <c r="AU507" s="240" t="s">
        <v>174</v>
      </c>
      <c r="AV507" s="14" t="s">
        <v>82</v>
      </c>
      <c r="AW507" s="14" t="s">
        <v>33</v>
      </c>
      <c r="AX507" s="14" t="s">
        <v>72</v>
      </c>
      <c r="AY507" s="240" t="s">
        <v>159</v>
      </c>
    </row>
    <row r="508" s="14" customFormat="1">
      <c r="A508" s="14"/>
      <c r="B508" s="230"/>
      <c r="C508" s="231"/>
      <c r="D508" s="221" t="s">
        <v>168</v>
      </c>
      <c r="E508" s="232" t="s">
        <v>19</v>
      </c>
      <c r="F508" s="233" t="s">
        <v>578</v>
      </c>
      <c r="G508" s="231"/>
      <c r="H508" s="234">
        <v>94.200000000000003</v>
      </c>
      <c r="I508" s="235"/>
      <c r="J508" s="231"/>
      <c r="K508" s="231"/>
      <c r="L508" s="236"/>
      <c r="M508" s="237"/>
      <c r="N508" s="238"/>
      <c r="O508" s="238"/>
      <c r="P508" s="238"/>
      <c r="Q508" s="238"/>
      <c r="R508" s="238"/>
      <c r="S508" s="238"/>
      <c r="T508" s="23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0" t="s">
        <v>168</v>
      </c>
      <c r="AU508" s="240" t="s">
        <v>174</v>
      </c>
      <c r="AV508" s="14" t="s">
        <v>82</v>
      </c>
      <c r="AW508" s="14" t="s">
        <v>33</v>
      </c>
      <c r="AX508" s="14" t="s">
        <v>72</v>
      </c>
      <c r="AY508" s="240" t="s">
        <v>159</v>
      </c>
    </row>
    <row r="509" s="14" customFormat="1">
      <c r="A509" s="14"/>
      <c r="B509" s="230"/>
      <c r="C509" s="231"/>
      <c r="D509" s="221" t="s">
        <v>168</v>
      </c>
      <c r="E509" s="232" t="s">
        <v>19</v>
      </c>
      <c r="F509" s="233" t="s">
        <v>579</v>
      </c>
      <c r="G509" s="231"/>
      <c r="H509" s="234">
        <v>73.980000000000004</v>
      </c>
      <c r="I509" s="235"/>
      <c r="J509" s="231"/>
      <c r="K509" s="231"/>
      <c r="L509" s="236"/>
      <c r="M509" s="237"/>
      <c r="N509" s="238"/>
      <c r="O509" s="238"/>
      <c r="P509" s="238"/>
      <c r="Q509" s="238"/>
      <c r="R509" s="238"/>
      <c r="S509" s="238"/>
      <c r="T509" s="23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0" t="s">
        <v>168</v>
      </c>
      <c r="AU509" s="240" t="s">
        <v>174</v>
      </c>
      <c r="AV509" s="14" t="s">
        <v>82</v>
      </c>
      <c r="AW509" s="14" t="s">
        <v>33</v>
      </c>
      <c r="AX509" s="14" t="s">
        <v>72</v>
      </c>
      <c r="AY509" s="240" t="s">
        <v>159</v>
      </c>
    </row>
    <row r="510" s="15" customFormat="1">
      <c r="A510" s="15"/>
      <c r="B510" s="241"/>
      <c r="C510" s="242"/>
      <c r="D510" s="221" t="s">
        <v>168</v>
      </c>
      <c r="E510" s="243" t="s">
        <v>19</v>
      </c>
      <c r="F510" s="244" t="s">
        <v>173</v>
      </c>
      <c r="G510" s="242"/>
      <c r="H510" s="245">
        <v>395.98000000000002</v>
      </c>
      <c r="I510" s="246"/>
      <c r="J510" s="242"/>
      <c r="K510" s="242"/>
      <c r="L510" s="247"/>
      <c r="M510" s="248"/>
      <c r="N510" s="249"/>
      <c r="O510" s="249"/>
      <c r="P510" s="249"/>
      <c r="Q510" s="249"/>
      <c r="R510" s="249"/>
      <c r="S510" s="249"/>
      <c r="T510" s="250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1" t="s">
        <v>168</v>
      </c>
      <c r="AU510" s="251" t="s">
        <v>174</v>
      </c>
      <c r="AV510" s="15" t="s">
        <v>174</v>
      </c>
      <c r="AW510" s="15" t="s">
        <v>33</v>
      </c>
      <c r="AX510" s="15" t="s">
        <v>80</v>
      </c>
      <c r="AY510" s="251" t="s">
        <v>159</v>
      </c>
    </row>
    <row r="511" s="2" customFormat="1" ht="16.5" customHeight="1">
      <c r="A511" s="40"/>
      <c r="B511" s="41"/>
      <c r="C511" s="263" t="s">
        <v>580</v>
      </c>
      <c r="D511" s="263" t="s">
        <v>413</v>
      </c>
      <c r="E511" s="264" t="s">
        <v>581</v>
      </c>
      <c r="F511" s="265" t="s">
        <v>582</v>
      </c>
      <c r="G511" s="266" t="s">
        <v>270</v>
      </c>
      <c r="H511" s="267">
        <v>141.477</v>
      </c>
      <c r="I511" s="268"/>
      <c r="J511" s="269">
        <f>ROUND(I511*H511,2)</f>
        <v>0</v>
      </c>
      <c r="K511" s="265" t="s">
        <v>165</v>
      </c>
      <c r="L511" s="270"/>
      <c r="M511" s="271" t="s">
        <v>19</v>
      </c>
      <c r="N511" s="272" t="s">
        <v>43</v>
      </c>
      <c r="O511" s="86"/>
      <c r="P511" s="215">
        <f>O511*H511</f>
        <v>0</v>
      </c>
      <c r="Q511" s="215">
        <v>0.00029999999999999997</v>
      </c>
      <c r="R511" s="215">
        <f>Q511*H511</f>
        <v>0.042443099999999997</v>
      </c>
      <c r="S511" s="215">
        <v>0</v>
      </c>
      <c r="T511" s="216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7" t="s">
        <v>210</v>
      </c>
      <c r="AT511" s="217" t="s">
        <v>413</v>
      </c>
      <c r="AU511" s="217" t="s">
        <v>174</v>
      </c>
      <c r="AY511" s="19" t="s">
        <v>159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9" t="s">
        <v>80</v>
      </c>
      <c r="BK511" s="218">
        <f>ROUND(I511*H511,2)</f>
        <v>0</v>
      </c>
      <c r="BL511" s="19" t="s">
        <v>166</v>
      </c>
      <c r="BM511" s="217" t="s">
        <v>583</v>
      </c>
    </row>
    <row r="512" s="14" customFormat="1">
      <c r="A512" s="14"/>
      <c r="B512" s="230"/>
      <c r="C512" s="231"/>
      <c r="D512" s="221" t="s">
        <v>168</v>
      </c>
      <c r="E512" s="231"/>
      <c r="F512" s="233" t="s">
        <v>584</v>
      </c>
      <c r="G512" s="231"/>
      <c r="H512" s="234">
        <v>141.477</v>
      </c>
      <c r="I512" s="235"/>
      <c r="J512" s="231"/>
      <c r="K512" s="231"/>
      <c r="L512" s="236"/>
      <c r="M512" s="237"/>
      <c r="N512" s="238"/>
      <c r="O512" s="238"/>
      <c r="P512" s="238"/>
      <c r="Q512" s="238"/>
      <c r="R512" s="238"/>
      <c r="S512" s="238"/>
      <c r="T512" s="23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0" t="s">
        <v>168</v>
      </c>
      <c r="AU512" s="240" t="s">
        <v>174</v>
      </c>
      <c r="AV512" s="14" t="s">
        <v>82</v>
      </c>
      <c r="AW512" s="14" t="s">
        <v>4</v>
      </c>
      <c r="AX512" s="14" t="s">
        <v>80</v>
      </c>
      <c r="AY512" s="240" t="s">
        <v>159</v>
      </c>
    </row>
    <row r="513" s="2" customFormat="1" ht="16.5" customHeight="1">
      <c r="A513" s="40"/>
      <c r="B513" s="41"/>
      <c r="C513" s="263" t="s">
        <v>308</v>
      </c>
      <c r="D513" s="263" t="s">
        <v>413</v>
      </c>
      <c r="E513" s="264" t="s">
        <v>585</v>
      </c>
      <c r="F513" s="265" t="s">
        <v>586</v>
      </c>
      <c r="G513" s="266" t="s">
        <v>270</v>
      </c>
      <c r="H513" s="267">
        <v>97.712999999999994</v>
      </c>
      <c r="I513" s="268"/>
      <c r="J513" s="269">
        <f>ROUND(I513*H513,2)</f>
        <v>0</v>
      </c>
      <c r="K513" s="265" t="s">
        <v>165</v>
      </c>
      <c r="L513" s="270"/>
      <c r="M513" s="271" t="s">
        <v>19</v>
      </c>
      <c r="N513" s="272" t="s">
        <v>43</v>
      </c>
      <c r="O513" s="86"/>
      <c r="P513" s="215">
        <f>O513*H513</f>
        <v>0</v>
      </c>
      <c r="Q513" s="215">
        <v>3.0000000000000001E-05</v>
      </c>
      <c r="R513" s="215">
        <f>Q513*H513</f>
        <v>0.0029313899999999999</v>
      </c>
      <c r="S513" s="215">
        <v>0</v>
      </c>
      <c r="T513" s="216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7" t="s">
        <v>210</v>
      </c>
      <c r="AT513" s="217" t="s">
        <v>413</v>
      </c>
      <c r="AU513" s="217" t="s">
        <v>174</v>
      </c>
      <c r="AY513" s="19" t="s">
        <v>159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9" t="s">
        <v>80</v>
      </c>
      <c r="BK513" s="218">
        <f>ROUND(I513*H513,2)</f>
        <v>0</v>
      </c>
      <c r="BL513" s="19" t="s">
        <v>166</v>
      </c>
      <c r="BM513" s="217" t="s">
        <v>587</v>
      </c>
    </row>
    <row r="514" s="14" customFormat="1">
      <c r="A514" s="14"/>
      <c r="B514" s="230"/>
      <c r="C514" s="231"/>
      <c r="D514" s="221" t="s">
        <v>168</v>
      </c>
      <c r="E514" s="231"/>
      <c r="F514" s="233" t="s">
        <v>588</v>
      </c>
      <c r="G514" s="231"/>
      <c r="H514" s="234">
        <v>97.712999999999994</v>
      </c>
      <c r="I514" s="235"/>
      <c r="J514" s="231"/>
      <c r="K514" s="231"/>
      <c r="L514" s="236"/>
      <c r="M514" s="237"/>
      <c r="N514" s="238"/>
      <c r="O514" s="238"/>
      <c r="P514" s="238"/>
      <c r="Q514" s="238"/>
      <c r="R514" s="238"/>
      <c r="S514" s="238"/>
      <c r="T514" s="23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0" t="s">
        <v>168</v>
      </c>
      <c r="AU514" s="240" t="s">
        <v>174</v>
      </c>
      <c r="AV514" s="14" t="s">
        <v>82</v>
      </c>
      <c r="AW514" s="14" t="s">
        <v>4</v>
      </c>
      <c r="AX514" s="14" t="s">
        <v>80</v>
      </c>
      <c r="AY514" s="240" t="s">
        <v>159</v>
      </c>
    </row>
    <row r="515" s="2" customFormat="1" ht="16.5" customHeight="1">
      <c r="A515" s="40"/>
      <c r="B515" s="41"/>
      <c r="C515" s="263" t="s">
        <v>405</v>
      </c>
      <c r="D515" s="263" t="s">
        <v>413</v>
      </c>
      <c r="E515" s="264" t="s">
        <v>589</v>
      </c>
      <c r="F515" s="265" t="s">
        <v>590</v>
      </c>
      <c r="G515" s="266" t="s">
        <v>270</v>
      </c>
      <c r="H515" s="267">
        <v>98.909999999999997</v>
      </c>
      <c r="I515" s="268"/>
      <c r="J515" s="269">
        <f>ROUND(I515*H515,2)</f>
        <v>0</v>
      </c>
      <c r="K515" s="265" t="s">
        <v>165</v>
      </c>
      <c r="L515" s="270"/>
      <c r="M515" s="271" t="s">
        <v>19</v>
      </c>
      <c r="N515" s="272" t="s">
        <v>43</v>
      </c>
      <c r="O515" s="86"/>
      <c r="P515" s="215">
        <f>O515*H515</f>
        <v>0</v>
      </c>
      <c r="Q515" s="215">
        <v>0.00010000000000000001</v>
      </c>
      <c r="R515" s="215">
        <f>Q515*H515</f>
        <v>0.0098910000000000005</v>
      </c>
      <c r="S515" s="215">
        <v>0</v>
      </c>
      <c r="T515" s="216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7" t="s">
        <v>210</v>
      </c>
      <c r="AT515" s="217" t="s">
        <v>413</v>
      </c>
      <c r="AU515" s="217" t="s">
        <v>174</v>
      </c>
      <c r="AY515" s="19" t="s">
        <v>159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9" t="s">
        <v>80</v>
      </c>
      <c r="BK515" s="218">
        <f>ROUND(I515*H515,2)</f>
        <v>0</v>
      </c>
      <c r="BL515" s="19" t="s">
        <v>166</v>
      </c>
      <c r="BM515" s="217" t="s">
        <v>591</v>
      </c>
    </row>
    <row r="516" s="14" customFormat="1">
      <c r="A516" s="14"/>
      <c r="B516" s="230"/>
      <c r="C516" s="231"/>
      <c r="D516" s="221" t="s">
        <v>168</v>
      </c>
      <c r="E516" s="231"/>
      <c r="F516" s="233" t="s">
        <v>592</v>
      </c>
      <c r="G516" s="231"/>
      <c r="H516" s="234">
        <v>98.909999999999997</v>
      </c>
      <c r="I516" s="235"/>
      <c r="J516" s="231"/>
      <c r="K516" s="231"/>
      <c r="L516" s="236"/>
      <c r="M516" s="237"/>
      <c r="N516" s="238"/>
      <c r="O516" s="238"/>
      <c r="P516" s="238"/>
      <c r="Q516" s="238"/>
      <c r="R516" s="238"/>
      <c r="S516" s="238"/>
      <c r="T516" s="23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0" t="s">
        <v>168</v>
      </c>
      <c r="AU516" s="240" t="s">
        <v>174</v>
      </c>
      <c r="AV516" s="14" t="s">
        <v>82</v>
      </c>
      <c r="AW516" s="14" t="s">
        <v>4</v>
      </c>
      <c r="AX516" s="14" t="s">
        <v>80</v>
      </c>
      <c r="AY516" s="240" t="s">
        <v>159</v>
      </c>
    </row>
    <row r="517" s="2" customFormat="1" ht="16.5" customHeight="1">
      <c r="A517" s="40"/>
      <c r="B517" s="41"/>
      <c r="C517" s="263" t="s">
        <v>593</v>
      </c>
      <c r="D517" s="263" t="s">
        <v>413</v>
      </c>
      <c r="E517" s="264" t="s">
        <v>594</v>
      </c>
      <c r="F517" s="265" t="s">
        <v>595</v>
      </c>
      <c r="G517" s="266" t="s">
        <v>270</v>
      </c>
      <c r="H517" s="267">
        <v>77.679000000000002</v>
      </c>
      <c r="I517" s="268"/>
      <c r="J517" s="269">
        <f>ROUND(I517*H517,2)</f>
        <v>0</v>
      </c>
      <c r="K517" s="265" t="s">
        <v>165</v>
      </c>
      <c r="L517" s="270"/>
      <c r="M517" s="271" t="s">
        <v>19</v>
      </c>
      <c r="N517" s="272" t="s">
        <v>43</v>
      </c>
      <c r="O517" s="86"/>
      <c r="P517" s="215">
        <f>O517*H517</f>
        <v>0</v>
      </c>
      <c r="Q517" s="215">
        <v>0.00020000000000000001</v>
      </c>
      <c r="R517" s="215">
        <f>Q517*H517</f>
        <v>0.015535800000000001</v>
      </c>
      <c r="S517" s="215">
        <v>0</v>
      </c>
      <c r="T517" s="216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7" t="s">
        <v>210</v>
      </c>
      <c r="AT517" s="217" t="s">
        <v>413</v>
      </c>
      <c r="AU517" s="217" t="s">
        <v>174</v>
      </c>
      <c r="AY517" s="19" t="s">
        <v>159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9" t="s">
        <v>80</v>
      </c>
      <c r="BK517" s="218">
        <f>ROUND(I517*H517,2)</f>
        <v>0</v>
      </c>
      <c r="BL517" s="19" t="s">
        <v>166</v>
      </c>
      <c r="BM517" s="217" t="s">
        <v>596</v>
      </c>
    </row>
    <row r="518" s="14" customFormat="1">
      <c r="A518" s="14"/>
      <c r="B518" s="230"/>
      <c r="C518" s="231"/>
      <c r="D518" s="221" t="s">
        <v>168</v>
      </c>
      <c r="E518" s="231"/>
      <c r="F518" s="233" t="s">
        <v>597</v>
      </c>
      <c r="G518" s="231"/>
      <c r="H518" s="234">
        <v>77.679000000000002</v>
      </c>
      <c r="I518" s="235"/>
      <c r="J518" s="231"/>
      <c r="K518" s="231"/>
      <c r="L518" s="236"/>
      <c r="M518" s="237"/>
      <c r="N518" s="238"/>
      <c r="O518" s="238"/>
      <c r="P518" s="238"/>
      <c r="Q518" s="238"/>
      <c r="R518" s="238"/>
      <c r="S518" s="238"/>
      <c r="T518" s="23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0" t="s">
        <v>168</v>
      </c>
      <c r="AU518" s="240" t="s">
        <v>174</v>
      </c>
      <c r="AV518" s="14" t="s">
        <v>82</v>
      </c>
      <c r="AW518" s="14" t="s">
        <v>4</v>
      </c>
      <c r="AX518" s="14" t="s">
        <v>80</v>
      </c>
      <c r="AY518" s="240" t="s">
        <v>159</v>
      </c>
    </row>
    <row r="519" s="12" customFormat="1" ht="20.88" customHeight="1">
      <c r="A519" s="12"/>
      <c r="B519" s="190"/>
      <c r="C519" s="191"/>
      <c r="D519" s="192" t="s">
        <v>71</v>
      </c>
      <c r="E519" s="204" t="s">
        <v>593</v>
      </c>
      <c r="F519" s="204" t="s">
        <v>598</v>
      </c>
      <c r="G519" s="191"/>
      <c r="H519" s="191"/>
      <c r="I519" s="194"/>
      <c r="J519" s="205">
        <f>BK519</f>
        <v>0</v>
      </c>
      <c r="K519" s="191"/>
      <c r="L519" s="196"/>
      <c r="M519" s="197"/>
      <c r="N519" s="198"/>
      <c r="O519" s="198"/>
      <c r="P519" s="199">
        <f>SUM(P520:P570)</f>
        <v>0</v>
      </c>
      <c r="Q519" s="198"/>
      <c r="R519" s="199">
        <f>SUM(R520:R570)</f>
        <v>205.01135088000001</v>
      </c>
      <c r="S519" s="198"/>
      <c r="T519" s="200">
        <f>SUM(T520:T570)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01" t="s">
        <v>80</v>
      </c>
      <c r="AT519" s="202" t="s">
        <v>71</v>
      </c>
      <c r="AU519" s="202" t="s">
        <v>82</v>
      </c>
      <c r="AY519" s="201" t="s">
        <v>159</v>
      </c>
      <c r="BK519" s="203">
        <f>SUM(BK520:BK570)</f>
        <v>0</v>
      </c>
    </row>
    <row r="520" s="2" customFormat="1" ht="21.75" customHeight="1">
      <c r="A520" s="40"/>
      <c r="B520" s="41"/>
      <c r="C520" s="206" t="s">
        <v>599</v>
      </c>
      <c r="D520" s="206" t="s">
        <v>161</v>
      </c>
      <c r="E520" s="207" t="s">
        <v>600</v>
      </c>
      <c r="F520" s="208" t="s">
        <v>601</v>
      </c>
      <c r="G520" s="209" t="s">
        <v>164</v>
      </c>
      <c r="H520" s="210">
        <v>69.411000000000001</v>
      </c>
      <c r="I520" s="211"/>
      <c r="J520" s="212">
        <f>ROUND(I520*H520,2)</f>
        <v>0</v>
      </c>
      <c r="K520" s="208" t="s">
        <v>165</v>
      </c>
      <c r="L520" s="46"/>
      <c r="M520" s="213" t="s">
        <v>19</v>
      </c>
      <c r="N520" s="214" t="s">
        <v>43</v>
      </c>
      <c r="O520" s="86"/>
      <c r="P520" s="215">
        <f>O520*H520</f>
        <v>0</v>
      </c>
      <c r="Q520" s="215">
        <v>2.45329</v>
      </c>
      <c r="R520" s="215">
        <f>Q520*H520</f>
        <v>170.28531219000001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166</v>
      </c>
      <c r="AT520" s="217" t="s">
        <v>161</v>
      </c>
      <c r="AU520" s="217" t="s">
        <v>174</v>
      </c>
      <c r="AY520" s="19" t="s">
        <v>159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80</v>
      </c>
      <c r="BK520" s="218">
        <f>ROUND(I520*H520,2)</f>
        <v>0</v>
      </c>
      <c r="BL520" s="19" t="s">
        <v>166</v>
      </c>
      <c r="BM520" s="217" t="s">
        <v>602</v>
      </c>
    </row>
    <row r="521" s="14" customFormat="1">
      <c r="A521" s="14"/>
      <c r="B521" s="230"/>
      <c r="C521" s="231"/>
      <c r="D521" s="221" t="s">
        <v>168</v>
      </c>
      <c r="E521" s="232" t="s">
        <v>19</v>
      </c>
      <c r="F521" s="233" t="s">
        <v>603</v>
      </c>
      <c r="G521" s="231"/>
      <c r="H521" s="234">
        <v>59.357999999999997</v>
      </c>
      <c r="I521" s="235"/>
      <c r="J521" s="231"/>
      <c r="K521" s="231"/>
      <c r="L521" s="236"/>
      <c r="M521" s="237"/>
      <c r="N521" s="238"/>
      <c r="O521" s="238"/>
      <c r="P521" s="238"/>
      <c r="Q521" s="238"/>
      <c r="R521" s="238"/>
      <c r="S521" s="238"/>
      <c r="T521" s="23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0" t="s">
        <v>168</v>
      </c>
      <c r="AU521" s="240" t="s">
        <v>174</v>
      </c>
      <c r="AV521" s="14" t="s">
        <v>82</v>
      </c>
      <c r="AW521" s="14" t="s">
        <v>33</v>
      </c>
      <c r="AX521" s="14" t="s">
        <v>72</v>
      </c>
      <c r="AY521" s="240" t="s">
        <v>159</v>
      </c>
    </row>
    <row r="522" s="14" customFormat="1">
      <c r="A522" s="14"/>
      <c r="B522" s="230"/>
      <c r="C522" s="231"/>
      <c r="D522" s="221" t="s">
        <v>168</v>
      </c>
      <c r="E522" s="232" t="s">
        <v>19</v>
      </c>
      <c r="F522" s="233" t="s">
        <v>604</v>
      </c>
      <c r="G522" s="231"/>
      <c r="H522" s="234">
        <v>6.6500000000000004</v>
      </c>
      <c r="I522" s="235"/>
      <c r="J522" s="231"/>
      <c r="K522" s="231"/>
      <c r="L522" s="236"/>
      <c r="M522" s="237"/>
      <c r="N522" s="238"/>
      <c r="O522" s="238"/>
      <c r="P522" s="238"/>
      <c r="Q522" s="238"/>
      <c r="R522" s="238"/>
      <c r="S522" s="238"/>
      <c r="T522" s="23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0" t="s">
        <v>168</v>
      </c>
      <c r="AU522" s="240" t="s">
        <v>174</v>
      </c>
      <c r="AV522" s="14" t="s">
        <v>82</v>
      </c>
      <c r="AW522" s="14" t="s">
        <v>33</v>
      </c>
      <c r="AX522" s="14" t="s">
        <v>72</v>
      </c>
      <c r="AY522" s="240" t="s">
        <v>159</v>
      </c>
    </row>
    <row r="523" s="14" customFormat="1">
      <c r="A523" s="14"/>
      <c r="B523" s="230"/>
      <c r="C523" s="231"/>
      <c r="D523" s="221" t="s">
        <v>168</v>
      </c>
      <c r="E523" s="232" t="s">
        <v>19</v>
      </c>
      <c r="F523" s="233" t="s">
        <v>605</v>
      </c>
      <c r="G523" s="231"/>
      <c r="H523" s="234">
        <v>3.403</v>
      </c>
      <c r="I523" s="235"/>
      <c r="J523" s="231"/>
      <c r="K523" s="231"/>
      <c r="L523" s="236"/>
      <c r="M523" s="237"/>
      <c r="N523" s="238"/>
      <c r="O523" s="238"/>
      <c r="P523" s="238"/>
      <c r="Q523" s="238"/>
      <c r="R523" s="238"/>
      <c r="S523" s="238"/>
      <c r="T523" s="23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0" t="s">
        <v>168</v>
      </c>
      <c r="AU523" s="240" t="s">
        <v>174</v>
      </c>
      <c r="AV523" s="14" t="s">
        <v>82</v>
      </c>
      <c r="AW523" s="14" t="s">
        <v>33</v>
      </c>
      <c r="AX523" s="14" t="s">
        <v>72</v>
      </c>
      <c r="AY523" s="240" t="s">
        <v>159</v>
      </c>
    </row>
    <row r="524" s="15" customFormat="1">
      <c r="A524" s="15"/>
      <c r="B524" s="241"/>
      <c r="C524" s="242"/>
      <c r="D524" s="221" t="s">
        <v>168</v>
      </c>
      <c r="E524" s="243" t="s">
        <v>19</v>
      </c>
      <c r="F524" s="244" t="s">
        <v>173</v>
      </c>
      <c r="G524" s="242"/>
      <c r="H524" s="245">
        <v>69.411000000000001</v>
      </c>
      <c r="I524" s="246"/>
      <c r="J524" s="242"/>
      <c r="K524" s="242"/>
      <c r="L524" s="247"/>
      <c r="M524" s="248"/>
      <c r="N524" s="249"/>
      <c r="O524" s="249"/>
      <c r="P524" s="249"/>
      <c r="Q524" s="249"/>
      <c r="R524" s="249"/>
      <c r="S524" s="249"/>
      <c r="T524" s="250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1" t="s">
        <v>168</v>
      </c>
      <c r="AU524" s="251" t="s">
        <v>174</v>
      </c>
      <c r="AV524" s="15" t="s">
        <v>174</v>
      </c>
      <c r="AW524" s="15" t="s">
        <v>33</v>
      </c>
      <c r="AX524" s="15" t="s">
        <v>80</v>
      </c>
      <c r="AY524" s="251" t="s">
        <v>159</v>
      </c>
    </row>
    <row r="525" s="2" customFormat="1" ht="24.15" customHeight="1">
      <c r="A525" s="40"/>
      <c r="B525" s="41"/>
      <c r="C525" s="206" t="s">
        <v>606</v>
      </c>
      <c r="D525" s="206" t="s">
        <v>161</v>
      </c>
      <c r="E525" s="207" t="s">
        <v>607</v>
      </c>
      <c r="F525" s="208" t="s">
        <v>608</v>
      </c>
      <c r="G525" s="209" t="s">
        <v>164</v>
      </c>
      <c r="H525" s="210">
        <v>69.411000000000001</v>
      </c>
      <c r="I525" s="211"/>
      <c r="J525" s="212">
        <f>ROUND(I525*H525,2)</f>
        <v>0</v>
      </c>
      <c r="K525" s="208" t="s">
        <v>165</v>
      </c>
      <c r="L525" s="46"/>
      <c r="M525" s="213" t="s">
        <v>19</v>
      </c>
      <c r="N525" s="214" t="s">
        <v>43</v>
      </c>
      <c r="O525" s="86"/>
      <c r="P525" s="215">
        <f>O525*H525</f>
        <v>0</v>
      </c>
      <c r="Q525" s="215">
        <v>0.025250000000000002</v>
      </c>
      <c r="R525" s="215">
        <f>Q525*H525</f>
        <v>1.75262775</v>
      </c>
      <c r="S525" s="215">
        <v>0</v>
      </c>
      <c r="T525" s="216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7" t="s">
        <v>166</v>
      </c>
      <c r="AT525" s="217" t="s">
        <v>161</v>
      </c>
      <c r="AU525" s="217" t="s">
        <v>174</v>
      </c>
      <c r="AY525" s="19" t="s">
        <v>159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9" t="s">
        <v>80</v>
      </c>
      <c r="BK525" s="218">
        <f>ROUND(I525*H525,2)</f>
        <v>0</v>
      </c>
      <c r="BL525" s="19" t="s">
        <v>166</v>
      </c>
      <c r="BM525" s="217" t="s">
        <v>609</v>
      </c>
    </row>
    <row r="526" s="2" customFormat="1" ht="24.15" customHeight="1">
      <c r="A526" s="40"/>
      <c r="B526" s="41"/>
      <c r="C526" s="206" t="s">
        <v>610</v>
      </c>
      <c r="D526" s="206" t="s">
        <v>161</v>
      </c>
      <c r="E526" s="207" t="s">
        <v>611</v>
      </c>
      <c r="F526" s="208" t="s">
        <v>612</v>
      </c>
      <c r="G526" s="209" t="s">
        <v>164</v>
      </c>
      <c r="H526" s="210">
        <v>69.411000000000001</v>
      </c>
      <c r="I526" s="211"/>
      <c r="J526" s="212">
        <f>ROUND(I526*H526,2)</f>
        <v>0</v>
      </c>
      <c r="K526" s="208" t="s">
        <v>165</v>
      </c>
      <c r="L526" s="46"/>
      <c r="M526" s="213" t="s">
        <v>19</v>
      </c>
      <c r="N526" s="214" t="s">
        <v>43</v>
      </c>
      <c r="O526" s="86"/>
      <c r="P526" s="215">
        <f>O526*H526</f>
        <v>0</v>
      </c>
      <c r="Q526" s="215">
        <v>0</v>
      </c>
      <c r="R526" s="215">
        <f>Q526*H526</f>
        <v>0</v>
      </c>
      <c r="S526" s="215">
        <v>0</v>
      </c>
      <c r="T526" s="216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166</v>
      </c>
      <c r="AT526" s="217" t="s">
        <v>161</v>
      </c>
      <c r="AU526" s="217" t="s">
        <v>174</v>
      </c>
      <c r="AY526" s="19" t="s">
        <v>159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80</v>
      </c>
      <c r="BK526" s="218">
        <f>ROUND(I526*H526,2)</f>
        <v>0</v>
      </c>
      <c r="BL526" s="19" t="s">
        <v>166</v>
      </c>
      <c r="BM526" s="217" t="s">
        <v>613</v>
      </c>
    </row>
    <row r="527" s="14" customFormat="1">
      <c r="A527" s="14"/>
      <c r="B527" s="230"/>
      <c r="C527" s="231"/>
      <c r="D527" s="221" t="s">
        <v>168</v>
      </c>
      <c r="E527" s="232" t="s">
        <v>19</v>
      </c>
      <c r="F527" s="233" t="s">
        <v>603</v>
      </c>
      <c r="G527" s="231"/>
      <c r="H527" s="234">
        <v>59.357999999999997</v>
      </c>
      <c r="I527" s="235"/>
      <c r="J527" s="231"/>
      <c r="K527" s="231"/>
      <c r="L527" s="236"/>
      <c r="M527" s="237"/>
      <c r="N527" s="238"/>
      <c r="O527" s="238"/>
      <c r="P527" s="238"/>
      <c r="Q527" s="238"/>
      <c r="R527" s="238"/>
      <c r="S527" s="238"/>
      <c r="T527" s="23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0" t="s">
        <v>168</v>
      </c>
      <c r="AU527" s="240" t="s">
        <v>174</v>
      </c>
      <c r="AV527" s="14" t="s">
        <v>82</v>
      </c>
      <c r="AW527" s="14" t="s">
        <v>33</v>
      </c>
      <c r="AX527" s="14" t="s">
        <v>72</v>
      </c>
      <c r="AY527" s="240" t="s">
        <v>159</v>
      </c>
    </row>
    <row r="528" s="14" customFormat="1">
      <c r="A528" s="14"/>
      <c r="B528" s="230"/>
      <c r="C528" s="231"/>
      <c r="D528" s="221" t="s">
        <v>168</v>
      </c>
      <c r="E528" s="232" t="s">
        <v>19</v>
      </c>
      <c r="F528" s="233" t="s">
        <v>604</v>
      </c>
      <c r="G528" s="231"/>
      <c r="H528" s="234">
        <v>6.6500000000000004</v>
      </c>
      <c r="I528" s="235"/>
      <c r="J528" s="231"/>
      <c r="K528" s="231"/>
      <c r="L528" s="236"/>
      <c r="M528" s="237"/>
      <c r="N528" s="238"/>
      <c r="O528" s="238"/>
      <c r="P528" s="238"/>
      <c r="Q528" s="238"/>
      <c r="R528" s="238"/>
      <c r="S528" s="238"/>
      <c r="T528" s="23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0" t="s">
        <v>168</v>
      </c>
      <c r="AU528" s="240" t="s">
        <v>174</v>
      </c>
      <c r="AV528" s="14" t="s">
        <v>82</v>
      </c>
      <c r="AW528" s="14" t="s">
        <v>33</v>
      </c>
      <c r="AX528" s="14" t="s">
        <v>72</v>
      </c>
      <c r="AY528" s="240" t="s">
        <v>159</v>
      </c>
    </row>
    <row r="529" s="14" customFormat="1">
      <c r="A529" s="14"/>
      <c r="B529" s="230"/>
      <c r="C529" s="231"/>
      <c r="D529" s="221" t="s">
        <v>168</v>
      </c>
      <c r="E529" s="232" t="s">
        <v>19</v>
      </c>
      <c r="F529" s="233" t="s">
        <v>605</v>
      </c>
      <c r="G529" s="231"/>
      <c r="H529" s="234">
        <v>3.403</v>
      </c>
      <c r="I529" s="235"/>
      <c r="J529" s="231"/>
      <c r="K529" s="231"/>
      <c r="L529" s="236"/>
      <c r="M529" s="237"/>
      <c r="N529" s="238"/>
      <c r="O529" s="238"/>
      <c r="P529" s="238"/>
      <c r="Q529" s="238"/>
      <c r="R529" s="238"/>
      <c r="S529" s="238"/>
      <c r="T529" s="23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0" t="s">
        <v>168</v>
      </c>
      <c r="AU529" s="240" t="s">
        <v>174</v>
      </c>
      <c r="AV529" s="14" t="s">
        <v>82</v>
      </c>
      <c r="AW529" s="14" t="s">
        <v>33</v>
      </c>
      <c r="AX529" s="14" t="s">
        <v>72</v>
      </c>
      <c r="AY529" s="240" t="s">
        <v>159</v>
      </c>
    </row>
    <row r="530" s="15" customFormat="1">
      <c r="A530" s="15"/>
      <c r="B530" s="241"/>
      <c r="C530" s="242"/>
      <c r="D530" s="221" t="s">
        <v>168</v>
      </c>
      <c r="E530" s="243" t="s">
        <v>19</v>
      </c>
      <c r="F530" s="244" t="s">
        <v>173</v>
      </c>
      <c r="G530" s="242"/>
      <c r="H530" s="245">
        <v>69.411000000000001</v>
      </c>
      <c r="I530" s="246"/>
      <c r="J530" s="242"/>
      <c r="K530" s="242"/>
      <c r="L530" s="247"/>
      <c r="M530" s="248"/>
      <c r="N530" s="249"/>
      <c r="O530" s="249"/>
      <c r="P530" s="249"/>
      <c r="Q530" s="249"/>
      <c r="R530" s="249"/>
      <c r="S530" s="249"/>
      <c r="T530" s="250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1" t="s">
        <v>168</v>
      </c>
      <c r="AU530" s="251" t="s">
        <v>174</v>
      </c>
      <c r="AV530" s="15" t="s">
        <v>174</v>
      </c>
      <c r="AW530" s="15" t="s">
        <v>33</v>
      </c>
      <c r="AX530" s="15" t="s">
        <v>80</v>
      </c>
      <c r="AY530" s="251" t="s">
        <v>159</v>
      </c>
    </row>
    <row r="531" s="2" customFormat="1" ht="16.5" customHeight="1">
      <c r="A531" s="40"/>
      <c r="B531" s="41"/>
      <c r="C531" s="206" t="s">
        <v>614</v>
      </c>
      <c r="D531" s="206" t="s">
        <v>161</v>
      </c>
      <c r="E531" s="207" t="s">
        <v>615</v>
      </c>
      <c r="F531" s="208" t="s">
        <v>616</v>
      </c>
      <c r="G531" s="209" t="s">
        <v>207</v>
      </c>
      <c r="H531" s="210">
        <v>4.6239999999999997</v>
      </c>
      <c r="I531" s="211"/>
      <c r="J531" s="212">
        <f>ROUND(I531*H531,2)</f>
        <v>0</v>
      </c>
      <c r="K531" s="208" t="s">
        <v>165</v>
      </c>
      <c r="L531" s="46"/>
      <c r="M531" s="213" t="s">
        <v>19</v>
      </c>
      <c r="N531" s="214" t="s">
        <v>43</v>
      </c>
      <c r="O531" s="86"/>
      <c r="P531" s="215">
        <f>O531*H531</f>
        <v>0</v>
      </c>
      <c r="Q531" s="215">
        <v>1.06277</v>
      </c>
      <c r="R531" s="215">
        <f>Q531*H531</f>
        <v>4.9142484799999995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166</v>
      </c>
      <c r="AT531" s="217" t="s">
        <v>161</v>
      </c>
      <c r="AU531" s="217" t="s">
        <v>174</v>
      </c>
      <c r="AY531" s="19" t="s">
        <v>159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80</v>
      </c>
      <c r="BK531" s="218">
        <f>ROUND(I531*H531,2)</f>
        <v>0</v>
      </c>
      <c r="BL531" s="19" t="s">
        <v>166</v>
      </c>
      <c r="BM531" s="217" t="s">
        <v>617</v>
      </c>
    </row>
    <row r="532" s="14" customFormat="1">
      <c r="A532" s="14"/>
      <c r="B532" s="230"/>
      <c r="C532" s="231"/>
      <c r="D532" s="221" t="s">
        <v>168</v>
      </c>
      <c r="E532" s="232" t="s">
        <v>19</v>
      </c>
      <c r="F532" s="233" t="s">
        <v>618</v>
      </c>
      <c r="G532" s="231"/>
      <c r="H532" s="234">
        <v>4.6239999999999997</v>
      </c>
      <c r="I532" s="235"/>
      <c r="J532" s="231"/>
      <c r="K532" s="231"/>
      <c r="L532" s="236"/>
      <c r="M532" s="237"/>
      <c r="N532" s="238"/>
      <c r="O532" s="238"/>
      <c r="P532" s="238"/>
      <c r="Q532" s="238"/>
      <c r="R532" s="238"/>
      <c r="S532" s="238"/>
      <c r="T532" s="23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0" t="s">
        <v>168</v>
      </c>
      <c r="AU532" s="240" t="s">
        <v>174</v>
      </c>
      <c r="AV532" s="14" t="s">
        <v>82</v>
      </c>
      <c r="AW532" s="14" t="s">
        <v>33</v>
      </c>
      <c r="AX532" s="14" t="s">
        <v>72</v>
      </c>
      <c r="AY532" s="240" t="s">
        <v>159</v>
      </c>
    </row>
    <row r="533" s="15" customFormat="1">
      <c r="A533" s="15"/>
      <c r="B533" s="241"/>
      <c r="C533" s="242"/>
      <c r="D533" s="221" t="s">
        <v>168</v>
      </c>
      <c r="E533" s="243" t="s">
        <v>19</v>
      </c>
      <c r="F533" s="244" t="s">
        <v>173</v>
      </c>
      <c r="G533" s="242"/>
      <c r="H533" s="245">
        <v>4.6239999999999997</v>
      </c>
      <c r="I533" s="246"/>
      <c r="J533" s="242"/>
      <c r="K533" s="242"/>
      <c r="L533" s="247"/>
      <c r="M533" s="248"/>
      <c r="N533" s="249"/>
      <c r="O533" s="249"/>
      <c r="P533" s="249"/>
      <c r="Q533" s="249"/>
      <c r="R533" s="249"/>
      <c r="S533" s="249"/>
      <c r="T533" s="250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1" t="s">
        <v>168</v>
      </c>
      <c r="AU533" s="251" t="s">
        <v>174</v>
      </c>
      <c r="AV533" s="15" t="s">
        <v>174</v>
      </c>
      <c r="AW533" s="15" t="s">
        <v>33</v>
      </c>
      <c r="AX533" s="15" t="s">
        <v>80</v>
      </c>
      <c r="AY533" s="251" t="s">
        <v>159</v>
      </c>
    </row>
    <row r="534" s="2" customFormat="1" ht="24.15" customHeight="1">
      <c r="A534" s="40"/>
      <c r="B534" s="41"/>
      <c r="C534" s="206" t="s">
        <v>619</v>
      </c>
      <c r="D534" s="206" t="s">
        <v>161</v>
      </c>
      <c r="E534" s="207" t="s">
        <v>620</v>
      </c>
      <c r="F534" s="208" t="s">
        <v>621</v>
      </c>
      <c r="G534" s="209" t="s">
        <v>263</v>
      </c>
      <c r="H534" s="210">
        <v>462.733</v>
      </c>
      <c r="I534" s="211"/>
      <c r="J534" s="212">
        <f>ROUND(I534*H534,2)</f>
        <v>0</v>
      </c>
      <c r="K534" s="208" t="s">
        <v>165</v>
      </c>
      <c r="L534" s="46"/>
      <c r="M534" s="213" t="s">
        <v>19</v>
      </c>
      <c r="N534" s="214" t="s">
        <v>43</v>
      </c>
      <c r="O534" s="86"/>
      <c r="P534" s="215">
        <f>O534*H534</f>
        <v>0</v>
      </c>
      <c r="Q534" s="215">
        <v>0.0052399999999999999</v>
      </c>
      <c r="R534" s="215">
        <f>Q534*H534</f>
        <v>2.4247209199999999</v>
      </c>
      <c r="S534" s="215">
        <v>0</v>
      </c>
      <c r="T534" s="21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166</v>
      </c>
      <c r="AT534" s="217" t="s">
        <v>161</v>
      </c>
      <c r="AU534" s="217" t="s">
        <v>174</v>
      </c>
      <c r="AY534" s="19" t="s">
        <v>159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9" t="s">
        <v>80</v>
      </c>
      <c r="BK534" s="218">
        <f>ROUND(I534*H534,2)</f>
        <v>0</v>
      </c>
      <c r="BL534" s="19" t="s">
        <v>166</v>
      </c>
      <c r="BM534" s="217" t="s">
        <v>622</v>
      </c>
    </row>
    <row r="535" s="14" customFormat="1">
      <c r="A535" s="14"/>
      <c r="B535" s="230"/>
      <c r="C535" s="231"/>
      <c r="D535" s="221" t="s">
        <v>168</v>
      </c>
      <c r="E535" s="232" t="s">
        <v>19</v>
      </c>
      <c r="F535" s="233" t="s">
        <v>623</v>
      </c>
      <c r="G535" s="231"/>
      <c r="H535" s="234">
        <v>395.71800000000002</v>
      </c>
      <c r="I535" s="235"/>
      <c r="J535" s="231"/>
      <c r="K535" s="231"/>
      <c r="L535" s="236"/>
      <c r="M535" s="237"/>
      <c r="N535" s="238"/>
      <c r="O535" s="238"/>
      <c r="P535" s="238"/>
      <c r="Q535" s="238"/>
      <c r="R535" s="238"/>
      <c r="S535" s="238"/>
      <c r="T535" s="23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0" t="s">
        <v>168</v>
      </c>
      <c r="AU535" s="240" t="s">
        <v>174</v>
      </c>
      <c r="AV535" s="14" t="s">
        <v>82</v>
      </c>
      <c r="AW535" s="14" t="s">
        <v>33</v>
      </c>
      <c r="AX535" s="14" t="s">
        <v>72</v>
      </c>
      <c r="AY535" s="240" t="s">
        <v>159</v>
      </c>
    </row>
    <row r="536" s="14" customFormat="1">
      <c r="A536" s="14"/>
      <c r="B536" s="230"/>
      <c r="C536" s="231"/>
      <c r="D536" s="221" t="s">
        <v>168</v>
      </c>
      <c r="E536" s="232" t="s">
        <v>19</v>
      </c>
      <c r="F536" s="233" t="s">
        <v>624</v>
      </c>
      <c r="G536" s="231"/>
      <c r="H536" s="234">
        <v>44.329999999999998</v>
      </c>
      <c r="I536" s="235"/>
      <c r="J536" s="231"/>
      <c r="K536" s="231"/>
      <c r="L536" s="236"/>
      <c r="M536" s="237"/>
      <c r="N536" s="238"/>
      <c r="O536" s="238"/>
      <c r="P536" s="238"/>
      <c r="Q536" s="238"/>
      <c r="R536" s="238"/>
      <c r="S536" s="238"/>
      <c r="T536" s="23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0" t="s">
        <v>168</v>
      </c>
      <c r="AU536" s="240" t="s">
        <v>174</v>
      </c>
      <c r="AV536" s="14" t="s">
        <v>82</v>
      </c>
      <c r="AW536" s="14" t="s">
        <v>33</v>
      </c>
      <c r="AX536" s="14" t="s">
        <v>72</v>
      </c>
      <c r="AY536" s="240" t="s">
        <v>159</v>
      </c>
    </row>
    <row r="537" s="14" customFormat="1">
      <c r="A537" s="14"/>
      <c r="B537" s="230"/>
      <c r="C537" s="231"/>
      <c r="D537" s="221" t="s">
        <v>168</v>
      </c>
      <c r="E537" s="232" t="s">
        <v>19</v>
      </c>
      <c r="F537" s="233" t="s">
        <v>625</v>
      </c>
      <c r="G537" s="231"/>
      <c r="H537" s="234">
        <v>22.684999999999999</v>
      </c>
      <c r="I537" s="235"/>
      <c r="J537" s="231"/>
      <c r="K537" s="231"/>
      <c r="L537" s="236"/>
      <c r="M537" s="237"/>
      <c r="N537" s="238"/>
      <c r="O537" s="238"/>
      <c r="P537" s="238"/>
      <c r="Q537" s="238"/>
      <c r="R537" s="238"/>
      <c r="S537" s="238"/>
      <c r="T537" s="23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0" t="s">
        <v>168</v>
      </c>
      <c r="AU537" s="240" t="s">
        <v>174</v>
      </c>
      <c r="AV537" s="14" t="s">
        <v>82</v>
      </c>
      <c r="AW537" s="14" t="s">
        <v>33</v>
      </c>
      <c r="AX537" s="14" t="s">
        <v>72</v>
      </c>
      <c r="AY537" s="240" t="s">
        <v>159</v>
      </c>
    </row>
    <row r="538" s="15" customFormat="1">
      <c r="A538" s="15"/>
      <c r="B538" s="241"/>
      <c r="C538" s="242"/>
      <c r="D538" s="221" t="s">
        <v>168</v>
      </c>
      <c r="E538" s="243" t="s">
        <v>19</v>
      </c>
      <c r="F538" s="244" t="s">
        <v>173</v>
      </c>
      <c r="G538" s="242"/>
      <c r="H538" s="245">
        <v>462.733</v>
      </c>
      <c r="I538" s="246"/>
      <c r="J538" s="242"/>
      <c r="K538" s="242"/>
      <c r="L538" s="247"/>
      <c r="M538" s="248"/>
      <c r="N538" s="249"/>
      <c r="O538" s="249"/>
      <c r="P538" s="249"/>
      <c r="Q538" s="249"/>
      <c r="R538" s="249"/>
      <c r="S538" s="249"/>
      <c r="T538" s="250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51" t="s">
        <v>168</v>
      </c>
      <c r="AU538" s="251" t="s">
        <v>174</v>
      </c>
      <c r="AV538" s="15" t="s">
        <v>174</v>
      </c>
      <c r="AW538" s="15" t="s">
        <v>33</v>
      </c>
      <c r="AX538" s="15" t="s">
        <v>80</v>
      </c>
      <c r="AY538" s="251" t="s">
        <v>159</v>
      </c>
    </row>
    <row r="539" s="2" customFormat="1" ht="16.5" customHeight="1">
      <c r="A539" s="40"/>
      <c r="B539" s="41"/>
      <c r="C539" s="206" t="s">
        <v>626</v>
      </c>
      <c r="D539" s="206" t="s">
        <v>161</v>
      </c>
      <c r="E539" s="207" t="s">
        <v>627</v>
      </c>
      <c r="F539" s="208" t="s">
        <v>628</v>
      </c>
      <c r="G539" s="209" t="s">
        <v>263</v>
      </c>
      <c r="H539" s="210">
        <v>462.733</v>
      </c>
      <c r="I539" s="211"/>
      <c r="J539" s="212">
        <f>ROUND(I539*H539,2)</f>
        <v>0</v>
      </c>
      <c r="K539" s="208" t="s">
        <v>165</v>
      </c>
      <c r="L539" s="46"/>
      <c r="M539" s="213" t="s">
        <v>19</v>
      </c>
      <c r="N539" s="214" t="s">
        <v>43</v>
      </c>
      <c r="O539" s="86"/>
      <c r="P539" s="215">
        <f>O539*H539</f>
        <v>0</v>
      </c>
      <c r="Q539" s="215">
        <v>0</v>
      </c>
      <c r="R539" s="215">
        <f>Q539*H539</f>
        <v>0</v>
      </c>
      <c r="S539" s="215">
        <v>0</v>
      </c>
      <c r="T539" s="216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7" t="s">
        <v>166</v>
      </c>
      <c r="AT539" s="217" t="s">
        <v>161</v>
      </c>
      <c r="AU539" s="217" t="s">
        <v>174</v>
      </c>
      <c r="AY539" s="19" t="s">
        <v>159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9" t="s">
        <v>80</v>
      </c>
      <c r="BK539" s="218">
        <f>ROUND(I539*H539,2)</f>
        <v>0</v>
      </c>
      <c r="BL539" s="19" t="s">
        <v>166</v>
      </c>
      <c r="BM539" s="217" t="s">
        <v>629</v>
      </c>
    </row>
    <row r="540" s="14" customFormat="1">
      <c r="A540" s="14"/>
      <c r="B540" s="230"/>
      <c r="C540" s="231"/>
      <c r="D540" s="221" t="s">
        <v>168</v>
      </c>
      <c r="E540" s="232" t="s">
        <v>19</v>
      </c>
      <c r="F540" s="233" t="s">
        <v>623</v>
      </c>
      <c r="G540" s="231"/>
      <c r="H540" s="234">
        <v>395.71800000000002</v>
      </c>
      <c r="I540" s="235"/>
      <c r="J540" s="231"/>
      <c r="K540" s="231"/>
      <c r="L540" s="236"/>
      <c r="M540" s="237"/>
      <c r="N540" s="238"/>
      <c r="O540" s="238"/>
      <c r="P540" s="238"/>
      <c r="Q540" s="238"/>
      <c r="R540" s="238"/>
      <c r="S540" s="238"/>
      <c r="T540" s="23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0" t="s">
        <v>168</v>
      </c>
      <c r="AU540" s="240" t="s">
        <v>174</v>
      </c>
      <c r="AV540" s="14" t="s">
        <v>82</v>
      </c>
      <c r="AW540" s="14" t="s">
        <v>33</v>
      </c>
      <c r="AX540" s="14" t="s">
        <v>72</v>
      </c>
      <c r="AY540" s="240" t="s">
        <v>159</v>
      </c>
    </row>
    <row r="541" s="14" customFormat="1">
      <c r="A541" s="14"/>
      <c r="B541" s="230"/>
      <c r="C541" s="231"/>
      <c r="D541" s="221" t="s">
        <v>168</v>
      </c>
      <c r="E541" s="232" t="s">
        <v>19</v>
      </c>
      <c r="F541" s="233" t="s">
        <v>624</v>
      </c>
      <c r="G541" s="231"/>
      <c r="H541" s="234">
        <v>44.329999999999998</v>
      </c>
      <c r="I541" s="235"/>
      <c r="J541" s="231"/>
      <c r="K541" s="231"/>
      <c r="L541" s="236"/>
      <c r="M541" s="237"/>
      <c r="N541" s="238"/>
      <c r="O541" s="238"/>
      <c r="P541" s="238"/>
      <c r="Q541" s="238"/>
      <c r="R541" s="238"/>
      <c r="S541" s="238"/>
      <c r="T541" s="23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0" t="s">
        <v>168</v>
      </c>
      <c r="AU541" s="240" t="s">
        <v>174</v>
      </c>
      <c r="AV541" s="14" t="s">
        <v>82</v>
      </c>
      <c r="AW541" s="14" t="s">
        <v>33</v>
      </c>
      <c r="AX541" s="14" t="s">
        <v>72</v>
      </c>
      <c r="AY541" s="240" t="s">
        <v>159</v>
      </c>
    </row>
    <row r="542" s="14" customFormat="1">
      <c r="A542" s="14"/>
      <c r="B542" s="230"/>
      <c r="C542" s="231"/>
      <c r="D542" s="221" t="s">
        <v>168</v>
      </c>
      <c r="E542" s="232" t="s">
        <v>19</v>
      </c>
      <c r="F542" s="233" t="s">
        <v>625</v>
      </c>
      <c r="G542" s="231"/>
      <c r="H542" s="234">
        <v>22.684999999999999</v>
      </c>
      <c r="I542" s="235"/>
      <c r="J542" s="231"/>
      <c r="K542" s="231"/>
      <c r="L542" s="236"/>
      <c r="M542" s="237"/>
      <c r="N542" s="238"/>
      <c r="O542" s="238"/>
      <c r="P542" s="238"/>
      <c r="Q542" s="238"/>
      <c r="R542" s="238"/>
      <c r="S542" s="238"/>
      <c r="T542" s="23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0" t="s">
        <v>168</v>
      </c>
      <c r="AU542" s="240" t="s">
        <v>174</v>
      </c>
      <c r="AV542" s="14" t="s">
        <v>82</v>
      </c>
      <c r="AW542" s="14" t="s">
        <v>33</v>
      </c>
      <c r="AX542" s="14" t="s">
        <v>72</v>
      </c>
      <c r="AY542" s="240" t="s">
        <v>159</v>
      </c>
    </row>
    <row r="543" s="15" customFormat="1">
      <c r="A543" s="15"/>
      <c r="B543" s="241"/>
      <c r="C543" s="242"/>
      <c r="D543" s="221" t="s">
        <v>168</v>
      </c>
      <c r="E543" s="243" t="s">
        <v>19</v>
      </c>
      <c r="F543" s="244" t="s">
        <v>173</v>
      </c>
      <c r="G543" s="242"/>
      <c r="H543" s="245">
        <v>462.733</v>
      </c>
      <c r="I543" s="246"/>
      <c r="J543" s="242"/>
      <c r="K543" s="242"/>
      <c r="L543" s="247"/>
      <c r="M543" s="248"/>
      <c r="N543" s="249"/>
      <c r="O543" s="249"/>
      <c r="P543" s="249"/>
      <c r="Q543" s="249"/>
      <c r="R543" s="249"/>
      <c r="S543" s="249"/>
      <c r="T543" s="250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51" t="s">
        <v>168</v>
      </c>
      <c r="AU543" s="251" t="s">
        <v>174</v>
      </c>
      <c r="AV543" s="15" t="s">
        <v>174</v>
      </c>
      <c r="AW543" s="15" t="s">
        <v>33</v>
      </c>
      <c r="AX543" s="15" t="s">
        <v>80</v>
      </c>
      <c r="AY543" s="251" t="s">
        <v>159</v>
      </c>
    </row>
    <row r="544" s="2" customFormat="1" ht="24.15" customHeight="1">
      <c r="A544" s="40"/>
      <c r="B544" s="41"/>
      <c r="C544" s="206" t="s">
        <v>630</v>
      </c>
      <c r="D544" s="206" t="s">
        <v>161</v>
      </c>
      <c r="E544" s="207" t="s">
        <v>631</v>
      </c>
      <c r="F544" s="208" t="s">
        <v>632</v>
      </c>
      <c r="G544" s="209" t="s">
        <v>270</v>
      </c>
      <c r="H544" s="210">
        <v>131.5</v>
      </c>
      <c r="I544" s="211"/>
      <c r="J544" s="212">
        <f>ROUND(I544*H544,2)</f>
        <v>0</v>
      </c>
      <c r="K544" s="208" t="s">
        <v>165</v>
      </c>
      <c r="L544" s="46"/>
      <c r="M544" s="213" t="s">
        <v>19</v>
      </c>
      <c r="N544" s="214" t="s">
        <v>43</v>
      </c>
      <c r="O544" s="86"/>
      <c r="P544" s="215">
        <f>O544*H544</f>
        <v>0</v>
      </c>
      <c r="Q544" s="215">
        <v>2.0000000000000002E-05</v>
      </c>
      <c r="R544" s="215">
        <f>Q544*H544</f>
        <v>0.0026300000000000004</v>
      </c>
      <c r="S544" s="215">
        <v>0</v>
      </c>
      <c r="T544" s="216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7" t="s">
        <v>166</v>
      </c>
      <c r="AT544" s="217" t="s">
        <v>161</v>
      </c>
      <c r="AU544" s="217" t="s">
        <v>174</v>
      </c>
      <c r="AY544" s="19" t="s">
        <v>159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9" t="s">
        <v>80</v>
      </c>
      <c r="BK544" s="218">
        <f>ROUND(I544*H544,2)</f>
        <v>0</v>
      </c>
      <c r="BL544" s="19" t="s">
        <v>166</v>
      </c>
      <c r="BM544" s="217" t="s">
        <v>633</v>
      </c>
    </row>
    <row r="545" s="14" customFormat="1">
      <c r="A545" s="14"/>
      <c r="B545" s="230"/>
      <c r="C545" s="231"/>
      <c r="D545" s="221" t="s">
        <v>168</v>
      </c>
      <c r="E545" s="232" t="s">
        <v>19</v>
      </c>
      <c r="F545" s="233" t="s">
        <v>634</v>
      </c>
      <c r="G545" s="231"/>
      <c r="H545" s="234">
        <v>84.099999999999994</v>
      </c>
      <c r="I545" s="235"/>
      <c r="J545" s="231"/>
      <c r="K545" s="231"/>
      <c r="L545" s="236"/>
      <c r="M545" s="237"/>
      <c r="N545" s="238"/>
      <c r="O545" s="238"/>
      <c r="P545" s="238"/>
      <c r="Q545" s="238"/>
      <c r="R545" s="238"/>
      <c r="S545" s="238"/>
      <c r="T545" s="23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0" t="s">
        <v>168</v>
      </c>
      <c r="AU545" s="240" t="s">
        <v>174</v>
      </c>
      <c r="AV545" s="14" t="s">
        <v>82</v>
      </c>
      <c r="AW545" s="14" t="s">
        <v>33</v>
      </c>
      <c r="AX545" s="14" t="s">
        <v>72</v>
      </c>
      <c r="AY545" s="240" t="s">
        <v>159</v>
      </c>
    </row>
    <row r="546" s="14" customFormat="1">
      <c r="A546" s="14"/>
      <c r="B546" s="230"/>
      <c r="C546" s="231"/>
      <c r="D546" s="221" t="s">
        <v>168</v>
      </c>
      <c r="E546" s="232" t="s">
        <v>19</v>
      </c>
      <c r="F546" s="233" t="s">
        <v>635</v>
      </c>
      <c r="G546" s="231"/>
      <c r="H546" s="234">
        <v>28.5</v>
      </c>
      <c r="I546" s="235"/>
      <c r="J546" s="231"/>
      <c r="K546" s="231"/>
      <c r="L546" s="236"/>
      <c r="M546" s="237"/>
      <c r="N546" s="238"/>
      <c r="O546" s="238"/>
      <c r="P546" s="238"/>
      <c r="Q546" s="238"/>
      <c r="R546" s="238"/>
      <c r="S546" s="238"/>
      <c r="T546" s="23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0" t="s">
        <v>168</v>
      </c>
      <c r="AU546" s="240" t="s">
        <v>174</v>
      </c>
      <c r="AV546" s="14" t="s">
        <v>82</v>
      </c>
      <c r="AW546" s="14" t="s">
        <v>33</v>
      </c>
      <c r="AX546" s="14" t="s">
        <v>72</v>
      </c>
      <c r="AY546" s="240" t="s">
        <v>159</v>
      </c>
    </row>
    <row r="547" s="14" customFormat="1">
      <c r="A547" s="14"/>
      <c r="B547" s="230"/>
      <c r="C547" s="231"/>
      <c r="D547" s="221" t="s">
        <v>168</v>
      </c>
      <c r="E547" s="232" t="s">
        <v>19</v>
      </c>
      <c r="F547" s="233" t="s">
        <v>636</v>
      </c>
      <c r="G547" s="231"/>
      <c r="H547" s="234">
        <v>18.899999999999999</v>
      </c>
      <c r="I547" s="235"/>
      <c r="J547" s="231"/>
      <c r="K547" s="231"/>
      <c r="L547" s="236"/>
      <c r="M547" s="237"/>
      <c r="N547" s="238"/>
      <c r="O547" s="238"/>
      <c r="P547" s="238"/>
      <c r="Q547" s="238"/>
      <c r="R547" s="238"/>
      <c r="S547" s="238"/>
      <c r="T547" s="23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0" t="s">
        <v>168</v>
      </c>
      <c r="AU547" s="240" t="s">
        <v>174</v>
      </c>
      <c r="AV547" s="14" t="s">
        <v>82</v>
      </c>
      <c r="AW547" s="14" t="s">
        <v>33</v>
      </c>
      <c r="AX547" s="14" t="s">
        <v>72</v>
      </c>
      <c r="AY547" s="240" t="s">
        <v>159</v>
      </c>
    </row>
    <row r="548" s="15" customFormat="1">
      <c r="A548" s="15"/>
      <c r="B548" s="241"/>
      <c r="C548" s="242"/>
      <c r="D548" s="221" t="s">
        <v>168</v>
      </c>
      <c r="E548" s="243" t="s">
        <v>19</v>
      </c>
      <c r="F548" s="244" t="s">
        <v>173</v>
      </c>
      <c r="G548" s="242"/>
      <c r="H548" s="245">
        <v>131.5</v>
      </c>
      <c r="I548" s="246"/>
      <c r="J548" s="242"/>
      <c r="K548" s="242"/>
      <c r="L548" s="247"/>
      <c r="M548" s="248"/>
      <c r="N548" s="249"/>
      <c r="O548" s="249"/>
      <c r="P548" s="249"/>
      <c r="Q548" s="249"/>
      <c r="R548" s="249"/>
      <c r="S548" s="249"/>
      <c r="T548" s="250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1" t="s">
        <v>168</v>
      </c>
      <c r="AU548" s="251" t="s">
        <v>174</v>
      </c>
      <c r="AV548" s="15" t="s">
        <v>174</v>
      </c>
      <c r="AW548" s="15" t="s">
        <v>33</v>
      </c>
      <c r="AX548" s="15" t="s">
        <v>80</v>
      </c>
      <c r="AY548" s="251" t="s">
        <v>159</v>
      </c>
    </row>
    <row r="549" s="2" customFormat="1" ht="24.15" customHeight="1">
      <c r="A549" s="40"/>
      <c r="B549" s="41"/>
      <c r="C549" s="206" t="s">
        <v>637</v>
      </c>
      <c r="D549" s="206" t="s">
        <v>161</v>
      </c>
      <c r="E549" s="207" t="s">
        <v>638</v>
      </c>
      <c r="F549" s="208" t="s">
        <v>639</v>
      </c>
      <c r="G549" s="209" t="s">
        <v>270</v>
      </c>
      <c r="H549" s="210">
        <v>102.75</v>
      </c>
      <c r="I549" s="211"/>
      <c r="J549" s="212">
        <f>ROUND(I549*H549,2)</f>
        <v>0</v>
      </c>
      <c r="K549" s="208" t="s">
        <v>165</v>
      </c>
      <c r="L549" s="46"/>
      <c r="M549" s="213" t="s">
        <v>19</v>
      </c>
      <c r="N549" s="214" t="s">
        <v>43</v>
      </c>
      <c r="O549" s="86"/>
      <c r="P549" s="215">
        <f>O549*H549</f>
        <v>0</v>
      </c>
      <c r="Q549" s="215">
        <v>1.0000000000000001E-05</v>
      </c>
      <c r="R549" s="215">
        <f>Q549*H549</f>
        <v>0.0010275</v>
      </c>
      <c r="S549" s="215">
        <v>0</v>
      </c>
      <c r="T549" s="216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7" t="s">
        <v>166</v>
      </c>
      <c r="AT549" s="217" t="s">
        <v>161</v>
      </c>
      <c r="AU549" s="217" t="s">
        <v>174</v>
      </c>
      <c r="AY549" s="19" t="s">
        <v>159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19" t="s">
        <v>80</v>
      </c>
      <c r="BK549" s="218">
        <f>ROUND(I549*H549,2)</f>
        <v>0</v>
      </c>
      <c r="BL549" s="19" t="s">
        <v>166</v>
      </c>
      <c r="BM549" s="217" t="s">
        <v>640</v>
      </c>
    </row>
    <row r="550" s="13" customFormat="1">
      <c r="A550" s="13"/>
      <c r="B550" s="219"/>
      <c r="C550" s="220"/>
      <c r="D550" s="221" t="s">
        <v>168</v>
      </c>
      <c r="E550" s="222" t="s">
        <v>19</v>
      </c>
      <c r="F550" s="223" t="s">
        <v>641</v>
      </c>
      <c r="G550" s="220"/>
      <c r="H550" s="222" t="s">
        <v>19</v>
      </c>
      <c r="I550" s="224"/>
      <c r="J550" s="220"/>
      <c r="K550" s="220"/>
      <c r="L550" s="225"/>
      <c r="M550" s="226"/>
      <c r="N550" s="227"/>
      <c r="O550" s="227"/>
      <c r="P550" s="227"/>
      <c r="Q550" s="227"/>
      <c r="R550" s="227"/>
      <c r="S550" s="227"/>
      <c r="T550" s="22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29" t="s">
        <v>168</v>
      </c>
      <c r="AU550" s="229" t="s">
        <v>174</v>
      </c>
      <c r="AV550" s="13" t="s">
        <v>80</v>
      </c>
      <c r="AW550" s="13" t="s">
        <v>33</v>
      </c>
      <c r="AX550" s="13" t="s">
        <v>72</v>
      </c>
      <c r="AY550" s="229" t="s">
        <v>159</v>
      </c>
    </row>
    <row r="551" s="14" customFormat="1">
      <c r="A551" s="14"/>
      <c r="B551" s="230"/>
      <c r="C551" s="231"/>
      <c r="D551" s="221" t="s">
        <v>168</v>
      </c>
      <c r="E551" s="232" t="s">
        <v>19</v>
      </c>
      <c r="F551" s="233" t="s">
        <v>642</v>
      </c>
      <c r="G551" s="231"/>
      <c r="H551" s="234">
        <v>102.75</v>
      </c>
      <c r="I551" s="235"/>
      <c r="J551" s="231"/>
      <c r="K551" s="231"/>
      <c r="L551" s="236"/>
      <c r="M551" s="237"/>
      <c r="N551" s="238"/>
      <c r="O551" s="238"/>
      <c r="P551" s="238"/>
      <c r="Q551" s="238"/>
      <c r="R551" s="238"/>
      <c r="S551" s="238"/>
      <c r="T551" s="23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0" t="s">
        <v>168</v>
      </c>
      <c r="AU551" s="240" t="s">
        <v>174</v>
      </c>
      <c r="AV551" s="14" t="s">
        <v>82</v>
      </c>
      <c r="AW551" s="14" t="s">
        <v>33</v>
      </c>
      <c r="AX551" s="14" t="s">
        <v>72</v>
      </c>
      <c r="AY551" s="240" t="s">
        <v>159</v>
      </c>
    </row>
    <row r="552" s="15" customFormat="1">
      <c r="A552" s="15"/>
      <c r="B552" s="241"/>
      <c r="C552" s="242"/>
      <c r="D552" s="221" t="s">
        <v>168</v>
      </c>
      <c r="E552" s="243" t="s">
        <v>19</v>
      </c>
      <c r="F552" s="244" t="s">
        <v>173</v>
      </c>
      <c r="G552" s="242"/>
      <c r="H552" s="245">
        <v>102.75</v>
      </c>
      <c r="I552" s="246"/>
      <c r="J552" s="242"/>
      <c r="K552" s="242"/>
      <c r="L552" s="247"/>
      <c r="M552" s="248"/>
      <c r="N552" s="249"/>
      <c r="O552" s="249"/>
      <c r="P552" s="249"/>
      <c r="Q552" s="249"/>
      <c r="R552" s="249"/>
      <c r="S552" s="249"/>
      <c r="T552" s="250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1" t="s">
        <v>168</v>
      </c>
      <c r="AU552" s="251" t="s">
        <v>174</v>
      </c>
      <c r="AV552" s="15" t="s">
        <v>174</v>
      </c>
      <c r="AW552" s="15" t="s">
        <v>33</v>
      </c>
      <c r="AX552" s="15" t="s">
        <v>80</v>
      </c>
      <c r="AY552" s="251" t="s">
        <v>159</v>
      </c>
    </row>
    <row r="553" s="2" customFormat="1" ht="16.5" customHeight="1">
      <c r="A553" s="40"/>
      <c r="B553" s="41"/>
      <c r="C553" s="206" t="s">
        <v>643</v>
      </c>
      <c r="D553" s="206" t="s">
        <v>161</v>
      </c>
      <c r="E553" s="207" t="s">
        <v>644</v>
      </c>
      <c r="F553" s="208" t="s">
        <v>645</v>
      </c>
      <c r="G553" s="209" t="s">
        <v>270</v>
      </c>
      <c r="H553" s="210">
        <v>102.75</v>
      </c>
      <c r="I553" s="211"/>
      <c r="J553" s="212">
        <f>ROUND(I553*H553,2)</f>
        <v>0</v>
      </c>
      <c r="K553" s="208" t="s">
        <v>165</v>
      </c>
      <c r="L553" s="46"/>
      <c r="M553" s="213" t="s">
        <v>19</v>
      </c>
      <c r="N553" s="214" t="s">
        <v>43</v>
      </c>
      <c r="O553" s="86"/>
      <c r="P553" s="215">
        <f>O553*H553</f>
        <v>0</v>
      </c>
      <c r="Q553" s="215">
        <v>8.0000000000000007E-05</v>
      </c>
      <c r="R553" s="215">
        <f>Q553*H553</f>
        <v>0.0082199999999999999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166</v>
      </c>
      <c r="AT553" s="217" t="s">
        <v>161</v>
      </c>
      <c r="AU553" s="217" t="s">
        <v>174</v>
      </c>
      <c r="AY553" s="19" t="s">
        <v>159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80</v>
      </c>
      <c r="BK553" s="218">
        <f>ROUND(I553*H553,2)</f>
        <v>0</v>
      </c>
      <c r="BL553" s="19" t="s">
        <v>166</v>
      </c>
      <c r="BM553" s="217" t="s">
        <v>646</v>
      </c>
    </row>
    <row r="554" s="2" customFormat="1" ht="21.75" customHeight="1">
      <c r="A554" s="40"/>
      <c r="B554" s="41"/>
      <c r="C554" s="206" t="s">
        <v>647</v>
      </c>
      <c r="D554" s="206" t="s">
        <v>161</v>
      </c>
      <c r="E554" s="207" t="s">
        <v>648</v>
      </c>
      <c r="F554" s="208" t="s">
        <v>649</v>
      </c>
      <c r="G554" s="209" t="s">
        <v>263</v>
      </c>
      <c r="H554" s="210">
        <v>2.0099999999999998</v>
      </c>
      <c r="I554" s="211"/>
      <c r="J554" s="212">
        <f>ROUND(I554*H554,2)</f>
        <v>0</v>
      </c>
      <c r="K554" s="208" t="s">
        <v>165</v>
      </c>
      <c r="L554" s="46"/>
      <c r="M554" s="213" t="s">
        <v>19</v>
      </c>
      <c r="N554" s="214" t="s">
        <v>43</v>
      </c>
      <c r="O554" s="86"/>
      <c r="P554" s="215">
        <f>O554*H554</f>
        <v>0</v>
      </c>
      <c r="Q554" s="215">
        <v>0.074260000000000007</v>
      </c>
      <c r="R554" s="215">
        <f>Q554*H554</f>
        <v>0.1492626</v>
      </c>
      <c r="S554" s="215">
        <v>0</v>
      </c>
      <c r="T554" s="216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7" t="s">
        <v>166</v>
      </c>
      <c r="AT554" s="217" t="s">
        <v>161</v>
      </c>
      <c r="AU554" s="217" t="s">
        <v>174</v>
      </c>
      <c r="AY554" s="19" t="s">
        <v>159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19" t="s">
        <v>80</v>
      </c>
      <c r="BK554" s="218">
        <f>ROUND(I554*H554,2)</f>
        <v>0</v>
      </c>
      <c r="BL554" s="19" t="s">
        <v>166</v>
      </c>
      <c r="BM554" s="217" t="s">
        <v>650</v>
      </c>
    </row>
    <row r="555" s="14" customFormat="1">
      <c r="A555" s="14"/>
      <c r="B555" s="230"/>
      <c r="C555" s="231"/>
      <c r="D555" s="221" t="s">
        <v>168</v>
      </c>
      <c r="E555" s="232" t="s">
        <v>19</v>
      </c>
      <c r="F555" s="233" t="s">
        <v>651</v>
      </c>
      <c r="G555" s="231"/>
      <c r="H555" s="234">
        <v>2.0099999999999998</v>
      </c>
      <c r="I555" s="235"/>
      <c r="J555" s="231"/>
      <c r="K555" s="231"/>
      <c r="L555" s="236"/>
      <c r="M555" s="237"/>
      <c r="N555" s="238"/>
      <c r="O555" s="238"/>
      <c r="P555" s="238"/>
      <c r="Q555" s="238"/>
      <c r="R555" s="238"/>
      <c r="S555" s="238"/>
      <c r="T555" s="23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0" t="s">
        <v>168</v>
      </c>
      <c r="AU555" s="240" t="s">
        <v>174</v>
      </c>
      <c r="AV555" s="14" t="s">
        <v>82</v>
      </c>
      <c r="AW555" s="14" t="s">
        <v>33</v>
      </c>
      <c r="AX555" s="14" t="s">
        <v>72</v>
      </c>
      <c r="AY555" s="240" t="s">
        <v>159</v>
      </c>
    </row>
    <row r="556" s="15" customFormat="1">
      <c r="A556" s="15"/>
      <c r="B556" s="241"/>
      <c r="C556" s="242"/>
      <c r="D556" s="221" t="s">
        <v>168</v>
      </c>
      <c r="E556" s="243" t="s">
        <v>19</v>
      </c>
      <c r="F556" s="244" t="s">
        <v>173</v>
      </c>
      <c r="G556" s="242"/>
      <c r="H556" s="245">
        <v>2.0099999999999998</v>
      </c>
      <c r="I556" s="246"/>
      <c r="J556" s="242"/>
      <c r="K556" s="242"/>
      <c r="L556" s="247"/>
      <c r="M556" s="248"/>
      <c r="N556" s="249"/>
      <c r="O556" s="249"/>
      <c r="P556" s="249"/>
      <c r="Q556" s="249"/>
      <c r="R556" s="249"/>
      <c r="S556" s="249"/>
      <c r="T556" s="250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1" t="s">
        <v>168</v>
      </c>
      <c r="AU556" s="251" t="s">
        <v>174</v>
      </c>
      <c r="AV556" s="15" t="s">
        <v>174</v>
      </c>
      <c r="AW556" s="15" t="s">
        <v>33</v>
      </c>
      <c r="AX556" s="15" t="s">
        <v>80</v>
      </c>
      <c r="AY556" s="251" t="s">
        <v>159</v>
      </c>
    </row>
    <row r="557" s="2" customFormat="1" ht="21.75" customHeight="1">
      <c r="A557" s="40"/>
      <c r="B557" s="41"/>
      <c r="C557" s="206" t="s">
        <v>652</v>
      </c>
      <c r="D557" s="206" t="s">
        <v>161</v>
      </c>
      <c r="E557" s="207" t="s">
        <v>653</v>
      </c>
      <c r="F557" s="208" t="s">
        <v>654</v>
      </c>
      <c r="G557" s="209" t="s">
        <v>263</v>
      </c>
      <c r="H557" s="210">
        <v>138.81999999999999</v>
      </c>
      <c r="I557" s="211"/>
      <c r="J557" s="212">
        <f>ROUND(I557*H557,2)</f>
        <v>0</v>
      </c>
      <c r="K557" s="208" t="s">
        <v>165</v>
      </c>
      <c r="L557" s="46"/>
      <c r="M557" s="213" t="s">
        <v>19</v>
      </c>
      <c r="N557" s="214" t="s">
        <v>43</v>
      </c>
      <c r="O557" s="86"/>
      <c r="P557" s="215">
        <f>O557*H557</f>
        <v>0</v>
      </c>
      <c r="Q557" s="215">
        <v>0.1231</v>
      </c>
      <c r="R557" s="215">
        <f>Q557*H557</f>
        <v>17.088742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166</v>
      </c>
      <c r="AT557" s="217" t="s">
        <v>161</v>
      </c>
      <c r="AU557" s="217" t="s">
        <v>174</v>
      </c>
      <c r="AY557" s="19" t="s">
        <v>159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80</v>
      </c>
      <c r="BK557" s="218">
        <f>ROUND(I557*H557,2)</f>
        <v>0</v>
      </c>
      <c r="BL557" s="19" t="s">
        <v>166</v>
      </c>
      <c r="BM557" s="217" t="s">
        <v>655</v>
      </c>
    </row>
    <row r="558" s="13" customFormat="1">
      <c r="A558" s="13"/>
      <c r="B558" s="219"/>
      <c r="C558" s="220"/>
      <c r="D558" s="221" t="s">
        <v>168</v>
      </c>
      <c r="E558" s="222" t="s">
        <v>19</v>
      </c>
      <c r="F558" s="223" t="s">
        <v>656</v>
      </c>
      <c r="G558" s="220"/>
      <c r="H558" s="222" t="s">
        <v>19</v>
      </c>
      <c r="I558" s="224"/>
      <c r="J558" s="220"/>
      <c r="K558" s="220"/>
      <c r="L558" s="225"/>
      <c r="M558" s="226"/>
      <c r="N558" s="227"/>
      <c r="O558" s="227"/>
      <c r="P558" s="227"/>
      <c r="Q558" s="227"/>
      <c r="R558" s="227"/>
      <c r="S558" s="227"/>
      <c r="T558" s="22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29" t="s">
        <v>168</v>
      </c>
      <c r="AU558" s="229" t="s">
        <v>174</v>
      </c>
      <c r="AV558" s="13" t="s">
        <v>80</v>
      </c>
      <c r="AW558" s="13" t="s">
        <v>33</v>
      </c>
      <c r="AX558" s="13" t="s">
        <v>72</v>
      </c>
      <c r="AY558" s="229" t="s">
        <v>159</v>
      </c>
    </row>
    <row r="559" s="14" customFormat="1">
      <c r="A559" s="14"/>
      <c r="B559" s="230"/>
      <c r="C559" s="231"/>
      <c r="D559" s="221" t="s">
        <v>168</v>
      </c>
      <c r="E559" s="232" t="s">
        <v>19</v>
      </c>
      <c r="F559" s="233" t="s">
        <v>623</v>
      </c>
      <c r="G559" s="231"/>
      <c r="H559" s="234">
        <v>395.71800000000002</v>
      </c>
      <c r="I559" s="235"/>
      <c r="J559" s="231"/>
      <c r="K559" s="231"/>
      <c r="L559" s="236"/>
      <c r="M559" s="237"/>
      <c r="N559" s="238"/>
      <c r="O559" s="238"/>
      <c r="P559" s="238"/>
      <c r="Q559" s="238"/>
      <c r="R559" s="238"/>
      <c r="S559" s="238"/>
      <c r="T559" s="23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0" t="s">
        <v>168</v>
      </c>
      <c r="AU559" s="240" t="s">
        <v>174</v>
      </c>
      <c r="AV559" s="14" t="s">
        <v>82</v>
      </c>
      <c r="AW559" s="14" t="s">
        <v>33</v>
      </c>
      <c r="AX559" s="14" t="s">
        <v>72</v>
      </c>
      <c r="AY559" s="240" t="s">
        <v>159</v>
      </c>
    </row>
    <row r="560" s="14" customFormat="1">
      <c r="A560" s="14"/>
      <c r="B560" s="230"/>
      <c r="C560" s="231"/>
      <c r="D560" s="221" t="s">
        <v>168</v>
      </c>
      <c r="E560" s="232" t="s">
        <v>19</v>
      </c>
      <c r="F560" s="233" t="s">
        <v>624</v>
      </c>
      <c r="G560" s="231"/>
      <c r="H560" s="234">
        <v>44.329999999999998</v>
      </c>
      <c r="I560" s="235"/>
      <c r="J560" s="231"/>
      <c r="K560" s="231"/>
      <c r="L560" s="236"/>
      <c r="M560" s="237"/>
      <c r="N560" s="238"/>
      <c r="O560" s="238"/>
      <c r="P560" s="238"/>
      <c r="Q560" s="238"/>
      <c r="R560" s="238"/>
      <c r="S560" s="238"/>
      <c r="T560" s="23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0" t="s">
        <v>168</v>
      </c>
      <c r="AU560" s="240" t="s">
        <v>174</v>
      </c>
      <c r="AV560" s="14" t="s">
        <v>82</v>
      </c>
      <c r="AW560" s="14" t="s">
        <v>33</v>
      </c>
      <c r="AX560" s="14" t="s">
        <v>72</v>
      </c>
      <c r="AY560" s="240" t="s">
        <v>159</v>
      </c>
    </row>
    <row r="561" s="14" customFormat="1">
      <c r="A561" s="14"/>
      <c r="B561" s="230"/>
      <c r="C561" s="231"/>
      <c r="D561" s="221" t="s">
        <v>168</v>
      </c>
      <c r="E561" s="232" t="s">
        <v>19</v>
      </c>
      <c r="F561" s="233" t="s">
        <v>625</v>
      </c>
      <c r="G561" s="231"/>
      <c r="H561" s="234">
        <v>22.684999999999999</v>
      </c>
      <c r="I561" s="235"/>
      <c r="J561" s="231"/>
      <c r="K561" s="231"/>
      <c r="L561" s="236"/>
      <c r="M561" s="237"/>
      <c r="N561" s="238"/>
      <c r="O561" s="238"/>
      <c r="P561" s="238"/>
      <c r="Q561" s="238"/>
      <c r="R561" s="238"/>
      <c r="S561" s="238"/>
      <c r="T561" s="23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0" t="s">
        <v>168</v>
      </c>
      <c r="AU561" s="240" t="s">
        <v>174</v>
      </c>
      <c r="AV561" s="14" t="s">
        <v>82</v>
      </c>
      <c r="AW561" s="14" t="s">
        <v>33</v>
      </c>
      <c r="AX561" s="14" t="s">
        <v>72</v>
      </c>
      <c r="AY561" s="240" t="s">
        <v>159</v>
      </c>
    </row>
    <row r="562" s="15" customFormat="1">
      <c r="A562" s="15"/>
      <c r="B562" s="241"/>
      <c r="C562" s="242"/>
      <c r="D562" s="221" t="s">
        <v>168</v>
      </c>
      <c r="E562" s="243" t="s">
        <v>19</v>
      </c>
      <c r="F562" s="244" t="s">
        <v>173</v>
      </c>
      <c r="G562" s="242"/>
      <c r="H562" s="245">
        <v>462.733</v>
      </c>
      <c r="I562" s="246"/>
      <c r="J562" s="242"/>
      <c r="K562" s="242"/>
      <c r="L562" s="247"/>
      <c r="M562" s="248"/>
      <c r="N562" s="249"/>
      <c r="O562" s="249"/>
      <c r="P562" s="249"/>
      <c r="Q562" s="249"/>
      <c r="R562" s="249"/>
      <c r="S562" s="249"/>
      <c r="T562" s="250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51" t="s">
        <v>168</v>
      </c>
      <c r="AU562" s="251" t="s">
        <v>174</v>
      </c>
      <c r="AV562" s="15" t="s">
        <v>174</v>
      </c>
      <c r="AW562" s="15" t="s">
        <v>33</v>
      </c>
      <c r="AX562" s="15" t="s">
        <v>72</v>
      </c>
      <c r="AY562" s="251" t="s">
        <v>159</v>
      </c>
    </row>
    <row r="563" s="14" customFormat="1">
      <c r="A563" s="14"/>
      <c r="B563" s="230"/>
      <c r="C563" s="231"/>
      <c r="D563" s="221" t="s">
        <v>168</v>
      </c>
      <c r="E563" s="232" t="s">
        <v>19</v>
      </c>
      <c r="F563" s="233" t="s">
        <v>657</v>
      </c>
      <c r="G563" s="231"/>
      <c r="H563" s="234">
        <v>-323.91300000000001</v>
      </c>
      <c r="I563" s="235"/>
      <c r="J563" s="231"/>
      <c r="K563" s="231"/>
      <c r="L563" s="236"/>
      <c r="M563" s="237"/>
      <c r="N563" s="238"/>
      <c r="O563" s="238"/>
      <c r="P563" s="238"/>
      <c r="Q563" s="238"/>
      <c r="R563" s="238"/>
      <c r="S563" s="238"/>
      <c r="T563" s="23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0" t="s">
        <v>168</v>
      </c>
      <c r="AU563" s="240" t="s">
        <v>174</v>
      </c>
      <c r="AV563" s="14" t="s">
        <v>82</v>
      </c>
      <c r="AW563" s="14" t="s">
        <v>33</v>
      </c>
      <c r="AX563" s="14" t="s">
        <v>72</v>
      </c>
      <c r="AY563" s="240" t="s">
        <v>159</v>
      </c>
    </row>
    <row r="564" s="16" customFormat="1">
      <c r="A564" s="16"/>
      <c r="B564" s="252"/>
      <c r="C564" s="253"/>
      <c r="D564" s="221" t="s">
        <v>168</v>
      </c>
      <c r="E564" s="254" t="s">
        <v>19</v>
      </c>
      <c r="F564" s="255" t="s">
        <v>179</v>
      </c>
      <c r="G564" s="253"/>
      <c r="H564" s="256">
        <v>138.81999999999999</v>
      </c>
      <c r="I564" s="257"/>
      <c r="J564" s="253"/>
      <c r="K564" s="253"/>
      <c r="L564" s="258"/>
      <c r="M564" s="259"/>
      <c r="N564" s="260"/>
      <c r="O564" s="260"/>
      <c r="P564" s="260"/>
      <c r="Q564" s="260"/>
      <c r="R564" s="260"/>
      <c r="S564" s="260"/>
      <c r="T564" s="261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T564" s="262" t="s">
        <v>168</v>
      </c>
      <c r="AU564" s="262" t="s">
        <v>174</v>
      </c>
      <c r="AV564" s="16" t="s">
        <v>166</v>
      </c>
      <c r="AW564" s="16" t="s">
        <v>33</v>
      </c>
      <c r="AX564" s="16" t="s">
        <v>80</v>
      </c>
      <c r="AY564" s="262" t="s">
        <v>159</v>
      </c>
    </row>
    <row r="565" s="2" customFormat="1" ht="24.15" customHeight="1">
      <c r="A565" s="40"/>
      <c r="B565" s="41"/>
      <c r="C565" s="206" t="s">
        <v>658</v>
      </c>
      <c r="D565" s="206" t="s">
        <v>161</v>
      </c>
      <c r="E565" s="207" t="s">
        <v>659</v>
      </c>
      <c r="F565" s="208" t="s">
        <v>660</v>
      </c>
      <c r="G565" s="209" t="s">
        <v>164</v>
      </c>
      <c r="H565" s="210">
        <v>3.7160000000000002</v>
      </c>
      <c r="I565" s="211"/>
      <c r="J565" s="212">
        <f>ROUND(I565*H565,2)</f>
        <v>0</v>
      </c>
      <c r="K565" s="208" t="s">
        <v>165</v>
      </c>
      <c r="L565" s="46"/>
      <c r="M565" s="213" t="s">
        <v>19</v>
      </c>
      <c r="N565" s="214" t="s">
        <v>43</v>
      </c>
      <c r="O565" s="86"/>
      <c r="P565" s="215">
        <f>O565*H565</f>
        <v>0</v>
      </c>
      <c r="Q565" s="215">
        <v>2.2563399999999998</v>
      </c>
      <c r="R565" s="215">
        <f>Q565*H565</f>
        <v>8.3845594400000003</v>
      </c>
      <c r="S565" s="215">
        <v>0</v>
      </c>
      <c r="T565" s="21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7" t="s">
        <v>166</v>
      </c>
      <c r="AT565" s="217" t="s">
        <v>161</v>
      </c>
      <c r="AU565" s="217" t="s">
        <v>174</v>
      </c>
      <c r="AY565" s="19" t="s">
        <v>159</v>
      </c>
      <c r="BE565" s="218">
        <f>IF(N565="základní",J565,0)</f>
        <v>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9" t="s">
        <v>80</v>
      </c>
      <c r="BK565" s="218">
        <f>ROUND(I565*H565,2)</f>
        <v>0</v>
      </c>
      <c r="BL565" s="19" t="s">
        <v>166</v>
      </c>
      <c r="BM565" s="217" t="s">
        <v>661</v>
      </c>
    </row>
    <row r="566" s="13" customFormat="1">
      <c r="A566" s="13"/>
      <c r="B566" s="219"/>
      <c r="C566" s="220"/>
      <c r="D566" s="221" t="s">
        <v>168</v>
      </c>
      <c r="E566" s="222" t="s">
        <v>19</v>
      </c>
      <c r="F566" s="223" t="s">
        <v>662</v>
      </c>
      <c r="G566" s="220"/>
      <c r="H566" s="222" t="s">
        <v>19</v>
      </c>
      <c r="I566" s="224"/>
      <c r="J566" s="220"/>
      <c r="K566" s="220"/>
      <c r="L566" s="225"/>
      <c r="M566" s="226"/>
      <c r="N566" s="227"/>
      <c r="O566" s="227"/>
      <c r="P566" s="227"/>
      <c r="Q566" s="227"/>
      <c r="R566" s="227"/>
      <c r="S566" s="227"/>
      <c r="T566" s="22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29" t="s">
        <v>168</v>
      </c>
      <c r="AU566" s="229" t="s">
        <v>174</v>
      </c>
      <c r="AV566" s="13" t="s">
        <v>80</v>
      </c>
      <c r="AW566" s="13" t="s">
        <v>33</v>
      </c>
      <c r="AX566" s="13" t="s">
        <v>72</v>
      </c>
      <c r="AY566" s="229" t="s">
        <v>159</v>
      </c>
    </row>
    <row r="567" s="14" customFormat="1">
      <c r="A567" s="14"/>
      <c r="B567" s="230"/>
      <c r="C567" s="231"/>
      <c r="D567" s="221" t="s">
        <v>168</v>
      </c>
      <c r="E567" s="232" t="s">
        <v>19</v>
      </c>
      <c r="F567" s="233" t="s">
        <v>663</v>
      </c>
      <c r="G567" s="231"/>
      <c r="H567" s="234">
        <v>1.716</v>
      </c>
      <c r="I567" s="235"/>
      <c r="J567" s="231"/>
      <c r="K567" s="231"/>
      <c r="L567" s="236"/>
      <c r="M567" s="237"/>
      <c r="N567" s="238"/>
      <c r="O567" s="238"/>
      <c r="P567" s="238"/>
      <c r="Q567" s="238"/>
      <c r="R567" s="238"/>
      <c r="S567" s="238"/>
      <c r="T567" s="23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0" t="s">
        <v>168</v>
      </c>
      <c r="AU567" s="240" t="s">
        <v>174</v>
      </c>
      <c r="AV567" s="14" t="s">
        <v>82</v>
      </c>
      <c r="AW567" s="14" t="s">
        <v>33</v>
      </c>
      <c r="AX567" s="14" t="s">
        <v>72</v>
      </c>
      <c r="AY567" s="240" t="s">
        <v>159</v>
      </c>
    </row>
    <row r="568" s="13" customFormat="1">
      <c r="A568" s="13"/>
      <c r="B568" s="219"/>
      <c r="C568" s="220"/>
      <c r="D568" s="221" t="s">
        <v>168</v>
      </c>
      <c r="E568" s="222" t="s">
        <v>19</v>
      </c>
      <c r="F568" s="223" t="s">
        <v>664</v>
      </c>
      <c r="G568" s="220"/>
      <c r="H568" s="222" t="s">
        <v>19</v>
      </c>
      <c r="I568" s="224"/>
      <c r="J568" s="220"/>
      <c r="K568" s="220"/>
      <c r="L568" s="225"/>
      <c r="M568" s="226"/>
      <c r="N568" s="227"/>
      <c r="O568" s="227"/>
      <c r="P568" s="227"/>
      <c r="Q568" s="227"/>
      <c r="R568" s="227"/>
      <c r="S568" s="227"/>
      <c r="T568" s="22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29" t="s">
        <v>168</v>
      </c>
      <c r="AU568" s="229" t="s">
        <v>174</v>
      </c>
      <c r="AV568" s="13" t="s">
        <v>80</v>
      </c>
      <c r="AW568" s="13" t="s">
        <v>33</v>
      </c>
      <c r="AX568" s="13" t="s">
        <v>72</v>
      </c>
      <c r="AY568" s="229" t="s">
        <v>159</v>
      </c>
    </row>
    <row r="569" s="14" customFormat="1">
      <c r="A569" s="14"/>
      <c r="B569" s="230"/>
      <c r="C569" s="231"/>
      <c r="D569" s="221" t="s">
        <v>168</v>
      </c>
      <c r="E569" s="232" t="s">
        <v>19</v>
      </c>
      <c r="F569" s="233" t="s">
        <v>665</v>
      </c>
      <c r="G569" s="231"/>
      <c r="H569" s="234">
        <v>2</v>
      </c>
      <c r="I569" s="235"/>
      <c r="J569" s="231"/>
      <c r="K569" s="231"/>
      <c r="L569" s="236"/>
      <c r="M569" s="237"/>
      <c r="N569" s="238"/>
      <c r="O569" s="238"/>
      <c r="P569" s="238"/>
      <c r="Q569" s="238"/>
      <c r="R569" s="238"/>
      <c r="S569" s="238"/>
      <c r="T569" s="23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0" t="s">
        <v>168</v>
      </c>
      <c r="AU569" s="240" t="s">
        <v>174</v>
      </c>
      <c r="AV569" s="14" t="s">
        <v>82</v>
      </c>
      <c r="AW569" s="14" t="s">
        <v>33</v>
      </c>
      <c r="AX569" s="14" t="s">
        <v>72</v>
      </c>
      <c r="AY569" s="240" t="s">
        <v>159</v>
      </c>
    </row>
    <row r="570" s="15" customFormat="1">
      <c r="A570" s="15"/>
      <c r="B570" s="241"/>
      <c r="C570" s="242"/>
      <c r="D570" s="221" t="s">
        <v>168</v>
      </c>
      <c r="E570" s="243" t="s">
        <v>19</v>
      </c>
      <c r="F570" s="244" t="s">
        <v>173</v>
      </c>
      <c r="G570" s="242"/>
      <c r="H570" s="245">
        <v>3.7160000000000002</v>
      </c>
      <c r="I570" s="246"/>
      <c r="J570" s="242"/>
      <c r="K570" s="242"/>
      <c r="L570" s="247"/>
      <c r="M570" s="248"/>
      <c r="N570" s="249"/>
      <c r="O570" s="249"/>
      <c r="P570" s="249"/>
      <c r="Q570" s="249"/>
      <c r="R570" s="249"/>
      <c r="S570" s="249"/>
      <c r="T570" s="250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51" t="s">
        <v>168</v>
      </c>
      <c r="AU570" s="251" t="s">
        <v>174</v>
      </c>
      <c r="AV570" s="15" t="s">
        <v>174</v>
      </c>
      <c r="AW570" s="15" t="s">
        <v>33</v>
      </c>
      <c r="AX570" s="15" t="s">
        <v>80</v>
      </c>
      <c r="AY570" s="251" t="s">
        <v>159</v>
      </c>
    </row>
    <row r="571" s="12" customFormat="1" ht="20.88" customHeight="1">
      <c r="A571" s="12"/>
      <c r="B571" s="190"/>
      <c r="C571" s="191"/>
      <c r="D571" s="192" t="s">
        <v>71</v>
      </c>
      <c r="E571" s="204" t="s">
        <v>599</v>
      </c>
      <c r="F571" s="204" t="s">
        <v>666</v>
      </c>
      <c r="G571" s="191"/>
      <c r="H571" s="191"/>
      <c r="I571" s="194"/>
      <c r="J571" s="205">
        <f>BK571</f>
        <v>0</v>
      </c>
      <c r="K571" s="191"/>
      <c r="L571" s="196"/>
      <c r="M571" s="197"/>
      <c r="N571" s="198"/>
      <c r="O571" s="198"/>
      <c r="P571" s="199">
        <f>SUM(P572:P584)</f>
        <v>0</v>
      </c>
      <c r="Q571" s="198"/>
      <c r="R571" s="199">
        <f>SUM(R572:R584)</f>
        <v>0.27507000000000004</v>
      </c>
      <c r="S571" s="198"/>
      <c r="T571" s="200">
        <f>SUM(T572:T584)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01" t="s">
        <v>80</v>
      </c>
      <c r="AT571" s="202" t="s">
        <v>71</v>
      </c>
      <c r="AU571" s="202" t="s">
        <v>82</v>
      </c>
      <c r="AY571" s="201" t="s">
        <v>159</v>
      </c>
      <c r="BK571" s="203">
        <f>SUM(BK572:BK584)</f>
        <v>0</v>
      </c>
    </row>
    <row r="572" s="2" customFormat="1" ht="24.15" customHeight="1">
      <c r="A572" s="40"/>
      <c r="B572" s="41"/>
      <c r="C572" s="206" t="s">
        <v>667</v>
      </c>
      <c r="D572" s="206" t="s">
        <v>161</v>
      </c>
      <c r="E572" s="207" t="s">
        <v>668</v>
      </c>
      <c r="F572" s="208" t="s">
        <v>669</v>
      </c>
      <c r="G572" s="209" t="s">
        <v>235</v>
      </c>
      <c r="H572" s="210">
        <v>3</v>
      </c>
      <c r="I572" s="211"/>
      <c r="J572" s="212">
        <f>ROUND(I572*H572,2)</f>
        <v>0</v>
      </c>
      <c r="K572" s="208" t="s">
        <v>165</v>
      </c>
      <c r="L572" s="46"/>
      <c r="M572" s="213" t="s">
        <v>19</v>
      </c>
      <c r="N572" s="214" t="s">
        <v>43</v>
      </c>
      <c r="O572" s="86"/>
      <c r="P572" s="215">
        <f>O572*H572</f>
        <v>0</v>
      </c>
      <c r="Q572" s="215">
        <v>0.04684</v>
      </c>
      <c r="R572" s="215">
        <f>Q572*H572</f>
        <v>0.14052000000000001</v>
      </c>
      <c r="S572" s="215">
        <v>0</v>
      </c>
      <c r="T572" s="216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7" t="s">
        <v>166</v>
      </c>
      <c r="AT572" s="217" t="s">
        <v>161</v>
      </c>
      <c r="AU572" s="217" t="s">
        <v>174</v>
      </c>
      <c r="AY572" s="19" t="s">
        <v>159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9" t="s">
        <v>80</v>
      </c>
      <c r="BK572" s="218">
        <f>ROUND(I572*H572,2)</f>
        <v>0</v>
      </c>
      <c r="BL572" s="19" t="s">
        <v>166</v>
      </c>
      <c r="BM572" s="217" t="s">
        <v>670</v>
      </c>
    </row>
    <row r="573" s="14" customFormat="1">
      <c r="A573" s="14"/>
      <c r="B573" s="230"/>
      <c r="C573" s="231"/>
      <c r="D573" s="221" t="s">
        <v>168</v>
      </c>
      <c r="E573" s="232" t="s">
        <v>19</v>
      </c>
      <c r="F573" s="233" t="s">
        <v>671</v>
      </c>
      <c r="G573" s="231"/>
      <c r="H573" s="234">
        <v>1</v>
      </c>
      <c r="I573" s="235"/>
      <c r="J573" s="231"/>
      <c r="K573" s="231"/>
      <c r="L573" s="236"/>
      <c r="M573" s="237"/>
      <c r="N573" s="238"/>
      <c r="O573" s="238"/>
      <c r="P573" s="238"/>
      <c r="Q573" s="238"/>
      <c r="R573" s="238"/>
      <c r="S573" s="238"/>
      <c r="T573" s="23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0" t="s">
        <v>168</v>
      </c>
      <c r="AU573" s="240" t="s">
        <v>174</v>
      </c>
      <c r="AV573" s="14" t="s">
        <v>82</v>
      </c>
      <c r="AW573" s="14" t="s">
        <v>33</v>
      </c>
      <c r="AX573" s="14" t="s">
        <v>72</v>
      </c>
      <c r="AY573" s="240" t="s">
        <v>159</v>
      </c>
    </row>
    <row r="574" s="14" customFormat="1">
      <c r="A574" s="14"/>
      <c r="B574" s="230"/>
      <c r="C574" s="231"/>
      <c r="D574" s="221" t="s">
        <v>168</v>
      </c>
      <c r="E574" s="232" t="s">
        <v>19</v>
      </c>
      <c r="F574" s="233" t="s">
        <v>672</v>
      </c>
      <c r="G574" s="231"/>
      <c r="H574" s="234">
        <v>1</v>
      </c>
      <c r="I574" s="235"/>
      <c r="J574" s="231"/>
      <c r="K574" s="231"/>
      <c r="L574" s="236"/>
      <c r="M574" s="237"/>
      <c r="N574" s="238"/>
      <c r="O574" s="238"/>
      <c r="P574" s="238"/>
      <c r="Q574" s="238"/>
      <c r="R574" s="238"/>
      <c r="S574" s="238"/>
      <c r="T574" s="23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0" t="s">
        <v>168</v>
      </c>
      <c r="AU574" s="240" t="s">
        <v>174</v>
      </c>
      <c r="AV574" s="14" t="s">
        <v>82</v>
      </c>
      <c r="AW574" s="14" t="s">
        <v>33</v>
      </c>
      <c r="AX574" s="14" t="s">
        <v>72</v>
      </c>
      <c r="AY574" s="240" t="s">
        <v>159</v>
      </c>
    </row>
    <row r="575" s="14" customFormat="1">
      <c r="A575" s="14"/>
      <c r="B575" s="230"/>
      <c r="C575" s="231"/>
      <c r="D575" s="221" t="s">
        <v>168</v>
      </c>
      <c r="E575" s="232" t="s">
        <v>19</v>
      </c>
      <c r="F575" s="233" t="s">
        <v>673</v>
      </c>
      <c r="G575" s="231"/>
      <c r="H575" s="234">
        <v>1</v>
      </c>
      <c r="I575" s="235"/>
      <c r="J575" s="231"/>
      <c r="K575" s="231"/>
      <c r="L575" s="236"/>
      <c r="M575" s="237"/>
      <c r="N575" s="238"/>
      <c r="O575" s="238"/>
      <c r="P575" s="238"/>
      <c r="Q575" s="238"/>
      <c r="R575" s="238"/>
      <c r="S575" s="238"/>
      <c r="T575" s="23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0" t="s">
        <v>168</v>
      </c>
      <c r="AU575" s="240" t="s">
        <v>174</v>
      </c>
      <c r="AV575" s="14" t="s">
        <v>82</v>
      </c>
      <c r="AW575" s="14" t="s">
        <v>33</v>
      </c>
      <c r="AX575" s="14" t="s">
        <v>72</v>
      </c>
      <c r="AY575" s="240" t="s">
        <v>159</v>
      </c>
    </row>
    <row r="576" s="15" customFormat="1">
      <c r="A576" s="15"/>
      <c r="B576" s="241"/>
      <c r="C576" s="242"/>
      <c r="D576" s="221" t="s">
        <v>168</v>
      </c>
      <c r="E576" s="243" t="s">
        <v>19</v>
      </c>
      <c r="F576" s="244" t="s">
        <v>173</v>
      </c>
      <c r="G576" s="242"/>
      <c r="H576" s="245">
        <v>3</v>
      </c>
      <c r="I576" s="246"/>
      <c r="J576" s="242"/>
      <c r="K576" s="242"/>
      <c r="L576" s="247"/>
      <c r="M576" s="248"/>
      <c r="N576" s="249"/>
      <c r="O576" s="249"/>
      <c r="P576" s="249"/>
      <c r="Q576" s="249"/>
      <c r="R576" s="249"/>
      <c r="S576" s="249"/>
      <c r="T576" s="250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1" t="s">
        <v>168</v>
      </c>
      <c r="AU576" s="251" t="s">
        <v>174</v>
      </c>
      <c r="AV576" s="15" t="s">
        <v>174</v>
      </c>
      <c r="AW576" s="15" t="s">
        <v>33</v>
      </c>
      <c r="AX576" s="15" t="s">
        <v>80</v>
      </c>
      <c r="AY576" s="251" t="s">
        <v>159</v>
      </c>
    </row>
    <row r="577" s="2" customFormat="1" ht="16.5" customHeight="1">
      <c r="A577" s="40"/>
      <c r="B577" s="41"/>
      <c r="C577" s="263" t="s">
        <v>674</v>
      </c>
      <c r="D577" s="263" t="s">
        <v>413</v>
      </c>
      <c r="E577" s="264" t="s">
        <v>675</v>
      </c>
      <c r="F577" s="265" t="s">
        <v>676</v>
      </c>
      <c r="G577" s="266" t="s">
        <v>235</v>
      </c>
      <c r="H577" s="267">
        <v>1</v>
      </c>
      <c r="I577" s="268"/>
      <c r="J577" s="269">
        <f>ROUND(I577*H577,2)</f>
        <v>0</v>
      </c>
      <c r="K577" s="265" t="s">
        <v>165</v>
      </c>
      <c r="L577" s="270"/>
      <c r="M577" s="271" t="s">
        <v>19</v>
      </c>
      <c r="N577" s="272" t="s">
        <v>43</v>
      </c>
      <c r="O577" s="86"/>
      <c r="P577" s="215">
        <f>O577*H577</f>
        <v>0</v>
      </c>
      <c r="Q577" s="215">
        <v>0.013310000000000001</v>
      </c>
      <c r="R577" s="215">
        <f>Q577*H577</f>
        <v>0.013310000000000001</v>
      </c>
      <c r="S577" s="215">
        <v>0</v>
      </c>
      <c r="T577" s="216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17" t="s">
        <v>210</v>
      </c>
      <c r="AT577" s="217" t="s">
        <v>413</v>
      </c>
      <c r="AU577" s="217" t="s">
        <v>174</v>
      </c>
      <c r="AY577" s="19" t="s">
        <v>159</v>
      </c>
      <c r="BE577" s="218">
        <f>IF(N577="základní",J577,0)</f>
        <v>0</v>
      </c>
      <c r="BF577" s="218">
        <f>IF(N577="snížená",J577,0)</f>
        <v>0</v>
      </c>
      <c r="BG577" s="218">
        <f>IF(N577="zákl. přenesená",J577,0)</f>
        <v>0</v>
      </c>
      <c r="BH577" s="218">
        <f>IF(N577="sníž. přenesená",J577,0)</f>
        <v>0</v>
      </c>
      <c r="BI577" s="218">
        <f>IF(N577="nulová",J577,0)</f>
        <v>0</v>
      </c>
      <c r="BJ577" s="19" t="s">
        <v>80</v>
      </c>
      <c r="BK577" s="218">
        <f>ROUND(I577*H577,2)</f>
        <v>0</v>
      </c>
      <c r="BL577" s="19" t="s">
        <v>166</v>
      </c>
      <c r="BM577" s="217" t="s">
        <v>677</v>
      </c>
    </row>
    <row r="578" s="2" customFormat="1" ht="16.5" customHeight="1">
      <c r="A578" s="40"/>
      <c r="B578" s="41"/>
      <c r="C578" s="263" t="s">
        <v>678</v>
      </c>
      <c r="D578" s="263" t="s">
        <v>413</v>
      </c>
      <c r="E578" s="264" t="s">
        <v>679</v>
      </c>
      <c r="F578" s="265" t="s">
        <v>680</v>
      </c>
      <c r="G578" s="266" t="s">
        <v>235</v>
      </c>
      <c r="H578" s="267">
        <v>2</v>
      </c>
      <c r="I578" s="268"/>
      <c r="J578" s="269">
        <f>ROUND(I578*H578,2)</f>
        <v>0</v>
      </c>
      <c r="K578" s="265" t="s">
        <v>165</v>
      </c>
      <c r="L578" s="270"/>
      <c r="M578" s="271" t="s">
        <v>19</v>
      </c>
      <c r="N578" s="272" t="s">
        <v>43</v>
      </c>
      <c r="O578" s="86"/>
      <c r="P578" s="215">
        <f>O578*H578</f>
        <v>0</v>
      </c>
      <c r="Q578" s="215">
        <v>0.013599999999999999</v>
      </c>
      <c r="R578" s="215">
        <f>Q578*H578</f>
        <v>0.027199999999999998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210</v>
      </c>
      <c r="AT578" s="217" t="s">
        <v>413</v>
      </c>
      <c r="AU578" s="217" t="s">
        <v>174</v>
      </c>
      <c r="AY578" s="19" t="s">
        <v>159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80</v>
      </c>
      <c r="BK578" s="218">
        <f>ROUND(I578*H578,2)</f>
        <v>0</v>
      </c>
      <c r="BL578" s="19" t="s">
        <v>166</v>
      </c>
      <c r="BM578" s="217" t="s">
        <v>681</v>
      </c>
    </row>
    <row r="579" s="2" customFormat="1" ht="24.15" customHeight="1">
      <c r="A579" s="40"/>
      <c r="B579" s="41"/>
      <c r="C579" s="206" t="s">
        <v>682</v>
      </c>
      <c r="D579" s="206" t="s">
        <v>161</v>
      </c>
      <c r="E579" s="207" t="s">
        <v>683</v>
      </c>
      <c r="F579" s="208" t="s">
        <v>684</v>
      </c>
      <c r="G579" s="209" t="s">
        <v>235</v>
      </c>
      <c r="H579" s="210">
        <v>1</v>
      </c>
      <c r="I579" s="211"/>
      <c r="J579" s="212">
        <f>ROUND(I579*H579,2)</f>
        <v>0</v>
      </c>
      <c r="K579" s="208" t="s">
        <v>165</v>
      </c>
      <c r="L579" s="46"/>
      <c r="M579" s="213" t="s">
        <v>19</v>
      </c>
      <c r="N579" s="214" t="s">
        <v>43</v>
      </c>
      <c r="O579" s="86"/>
      <c r="P579" s="215">
        <f>O579*H579</f>
        <v>0</v>
      </c>
      <c r="Q579" s="215">
        <v>0.035319999999999997</v>
      </c>
      <c r="R579" s="215">
        <f>Q579*H579</f>
        <v>0.035319999999999997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166</v>
      </c>
      <c r="AT579" s="217" t="s">
        <v>161</v>
      </c>
      <c r="AU579" s="217" t="s">
        <v>174</v>
      </c>
      <c r="AY579" s="19" t="s">
        <v>159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9" t="s">
        <v>80</v>
      </c>
      <c r="BK579" s="218">
        <f>ROUND(I579*H579,2)</f>
        <v>0</v>
      </c>
      <c r="BL579" s="19" t="s">
        <v>166</v>
      </c>
      <c r="BM579" s="217" t="s">
        <v>685</v>
      </c>
    </row>
    <row r="580" s="14" customFormat="1">
      <c r="A580" s="14"/>
      <c r="B580" s="230"/>
      <c r="C580" s="231"/>
      <c r="D580" s="221" t="s">
        <v>168</v>
      </c>
      <c r="E580" s="232" t="s">
        <v>19</v>
      </c>
      <c r="F580" s="233" t="s">
        <v>686</v>
      </c>
      <c r="G580" s="231"/>
      <c r="H580" s="234">
        <v>1</v>
      </c>
      <c r="I580" s="235"/>
      <c r="J580" s="231"/>
      <c r="K580" s="231"/>
      <c r="L580" s="236"/>
      <c r="M580" s="237"/>
      <c r="N580" s="238"/>
      <c r="O580" s="238"/>
      <c r="P580" s="238"/>
      <c r="Q580" s="238"/>
      <c r="R580" s="238"/>
      <c r="S580" s="238"/>
      <c r="T580" s="23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0" t="s">
        <v>168</v>
      </c>
      <c r="AU580" s="240" t="s">
        <v>174</v>
      </c>
      <c r="AV580" s="14" t="s">
        <v>82</v>
      </c>
      <c r="AW580" s="14" t="s">
        <v>33</v>
      </c>
      <c r="AX580" s="14" t="s">
        <v>72</v>
      </c>
      <c r="AY580" s="240" t="s">
        <v>159</v>
      </c>
    </row>
    <row r="581" s="15" customFormat="1">
      <c r="A581" s="15"/>
      <c r="B581" s="241"/>
      <c r="C581" s="242"/>
      <c r="D581" s="221" t="s">
        <v>168</v>
      </c>
      <c r="E581" s="243" t="s">
        <v>19</v>
      </c>
      <c r="F581" s="244" t="s">
        <v>173</v>
      </c>
      <c r="G581" s="242"/>
      <c r="H581" s="245">
        <v>1</v>
      </c>
      <c r="I581" s="246"/>
      <c r="J581" s="242"/>
      <c r="K581" s="242"/>
      <c r="L581" s="247"/>
      <c r="M581" s="248"/>
      <c r="N581" s="249"/>
      <c r="O581" s="249"/>
      <c r="P581" s="249"/>
      <c r="Q581" s="249"/>
      <c r="R581" s="249"/>
      <c r="S581" s="249"/>
      <c r="T581" s="250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1" t="s">
        <v>168</v>
      </c>
      <c r="AU581" s="251" t="s">
        <v>174</v>
      </c>
      <c r="AV581" s="15" t="s">
        <v>174</v>
      </c>
      <c r="AW581" s="15" t="s">
        <v>33</v>
      </c>
      <c r="AX581" s="15" t="s">
        <v>80</v>
      </c>
      <c r="AY581" s="251" t="s">
        <v>159</v>
      </c>
    </row>
    <row r="582" s="2" customFormat="1" ht="24.15" customHeight="1">
      <c r="A582" s="40"/>
      <c r="B582" s="41"/>
      <c r="C582" s="206" t="s">
        <v>687</v>
      </c>
      <c r="D582" s="206" t="s">
        <v>161</v>
      </c>
      <c r="E582" s="207" t="s">
        <v>688</v>
      </c>
      <c r="F582" s="208" t="s">
        <v>689</v>
      </c>
      <c r="G582" s="209" t="s">
        <v>235</v>
      </c>
      <c r="H582" s="210">
        <v>1</v>
      </c>
      <c r="I582" s="211"/>
      <c r="J582" s="212">
        <f>ROUND(I582*H582,2)</f>
        <v>0</v>
      </c>
      <c r="K582" s="208" t="s">
        <v>165</v>
      </c>
      <c r="L582" s="46"/>
      <c r="M582" s="213" t="s">
        <v>19</v>
      </c>
      <c r="N582" s="214" t="s">
        <v>43</v>
      </c>
      <c r="O582" s="86"/>
      <c r="P582" s="215">
        <f>O582*H582</f>
        <v>0</v>
      </c>
      <c r="Q582" s="215">
        <v>0.058720000000000001</v>
      </c>
      <c r="R582" s="215">
        <f>Q582*H582</f>
        <v>0.058720000000000001</v>
      </c>
      <c r="S582" s="215">
        <v>0</v>
      </c>
      <c r="T582" s="216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7" t="s">
        <v>166</v>
      </c>
      <c r="AT582" s="217" t="s">
        <v>161</v>
      </c>
      <c r="AU582" s="217" t="s">
        <v>174</v>
      </c>
      <c r="AY582" s="19" t="s">
        <v>159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19" t="s">
        <v>80</v>
      </c>
      <c r="BK582" s="218">
        <f>ROUND(I582*H582,2)</f>
        <v>0</v>
      </c>
      <c r="BL582" s="19" t="s">
        <v>166</v>
      </c>
      <c r="BM582" s="217" t="s">
        <v>690</v>
      </c>
    </row>
    <row r="583" s="14" customFormat="1">
      <c r="A583" s="14"/>
      <c r="B583" s="230"/>
      <c r="C583" s="231"/>
      <c r="D583" s="221" t="s">
        <v>168</v>
      </c>
      <c r="E583" s="232" t="s">
        <v>19</v>
      </c>
      <c r="F583" s="233" t="s">
        <v>691</v>
      </c>
      <c r="G583" s="231"/>
      <c r="H583" s="234">
        <v>1</v>
      </c>
      <c r="I583" s="235"/>
      <c r="J583" s="231"/>
      <c r="K583" s="231"/>
      <c r="L583" s="236"/>
      <c r="M583" s="237"/>
      <c r="N583" s="238"/>
      <c r="O583" s="238"/>
      <c r="P583" s="238"/>
      <c r="Q583" s="238"/>
      <c r="R583" s="238"/>
      <c r="S583" s="238"/>
      <c r="T583" s="23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0" t="s">
        <v>168</v>
      </c>
      <c r="AU583" s="240" t="s">
        <v>174</v>
      </c>
      <c r="AV583" s="14" t="s">
        <v>82</v>
      </c>
      <c r="AW583" s="14" t="s">
        <v>33</v>
      </c>
      <c r="AX583" s="14" t="s">
        <v>72</v>
      </c>
      <c r="AY583" s="240" t="s">
        <v>159</v>
      </c>
    </row>
    <row r="584" s="15" customFormat="1">
      <c r="A584" s="15"/>
      <c r="B584" s="241"/>
      <c r="C584" s="242"/>
      <c r="D584" s="221" t="s">
        <v>168</v>
      </c>
      <c r="E584" s="243" t="s">
        <v>19</v>
      </c>
      <c r="F584" s="244" t="s">
        <v>173</v>
      </c>
      <c r="G584" s="242"/>
      <c r="H584" s="245">
        <v>1</v>
      </c>
      <c r="I584" s="246"/>
      <c r="J584" s="242"/>
      <c r="K584" s="242"/>
      <c r="L584" s="247"/>
      <c r="M584" s="248"/>
      <c r="N584" s="249"/>
      <c r="O584" s="249"/>
      <c r="P584" s="249"/>
      <c r="Q584" s="249"/>
      <c r="R584" s="249"/>
      <c r="S584" s="249"/>
      <c r="T584" s="250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51" t="s">
        <v>168</v>
      </c>
      <c r="AU584" s="251" t="s">
        <v>174</v>
      </c>
      <c r="AV584" s="15" t="s">
        <v>174</v>
      </c>
      <c r="AW584" s="15" t="s">
        <v>33</v>
      </c>
      <c r="AX584" s="15" t="s">
        <v>80</v>
      </c>
      <c r="AY584" s="251" t="s">
        <v>159</v>
      </c>
    </row>
    <row r="585" s="12" customFormat="1" ht="22.8" customHeight="1">
      <c r="A585" s="12"/>
      <c r="B585" s="190"/>
      <c r="C585" s="191"/>
      <c r="D585" s="192" t="s">
        <v>71</v>
      </c>
      <c r="E585" s="204" t="s">
        <v>216</v>
      </c>
      <c r="F585" s="204" t="s">
        <v>692</v>
      </c>
      <c r="G585" s="191"/>
      <c r="H585" s="191"/>
      <c r="I585" s="194"/>
      <c r="J585" s="205">
        <f>BK585</f>
        <v>0</v>
      </c>
      <c r="K585" s="191"/>
      <c r="L585" s="196"/>
      <c r="M585" s="197"/>
      <c r="N585" s="198"/>
      <c r="O585" s="198"/>
      <c r="P585" s="199">
        <f>P586+P617+P639</f>
        <v>0</v>
      </c>
      <c r="Q585" s="198"/>
      <c r="R585" s="199">
        <f>R586+R617+R639</f>
        <v>1.5470324700000002</v>
      </c>
      <c r="S585" s="198"/>
      <c r="T585" s="200">
        <f>T586+T617+T639</f>
        <v>246.41159590000001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01" t="s">
        <v>80</v>
      </c>
      <c r="AT585" s="202" t="s">
        <v>71</v>
      </c>
      <c r="AU585" s="202" t="s">
        <v>80</v>
      </c>
      <c r="AY585" s="201" t="s">
        <v>159</v>
      </c>
      <c r="BK585" s="203">
        <f>BK586+BK617+BK639</f>
        <v>0</v>
      </c>
    </row>
    <row r="586" s="12" customFormat="1" ht="20.88" customHeight="1">
      <c r="A586" s="12"/>
      <c r="B586" s="190"/>
      <c r="C586" s="191"/>
      <c r="D586" s="192" t="s">
        <v>71</v>
      </c>
      <c r="E586" s="204" t="s">
        <v>693</v>
      </c>
      <c r="F586" s="204" t="s">
        <v>694</v>
      </c>
      <c r="G586" s="191"/>
      <c r="H586" s="191"/>
      <c r="I586" s="194"/>
      <c r="J586" s="205">
        <f>BK586</f>
        <v>0</v>
      </c>
      <c r="K586" s="191"/>
      <c r="L586" s="196"/>
      <c r="M586" s="197"/>
      <c r="N586" s="198"/>
      <c r="O586" s="198"/>
      <c r="P586" s="199">
        <f>SUM(P587:P616)</f>
        <v>0</v>
      </c>
      <c r="Q586" s="198"/>
      <c r="R586" s="199">
        <f>SUM(R587:R616)</f>
        <v>0.021011899999999997</v>
      </c>
      <c r="S586" s="198"/>
      <c r="T586" s="200">
        <f>SUM(T587:T616)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01" t="s">
        <v>80</v>
      </c>
      <c r="AT586" s="202" t="s">
        <v>71</v>
      </c>
      <c r="AU586" s="202" t="s">
        <v>82</v>
      </c>
      <c r="AY586" s="201" t="s">
        <v>159</v>
      </c>
      <c r="BK586" s="203">
        <f>SUM(BK587:BK616)</f>
        <v>0</v>
      </c>
    </row>
    <row r="587" s="2" customFormat="1" ht="24.15" customHeight="1">
      <c r="A587" s="40"/>
      <c r="B587" s="41"/>
      <c r="C587" s="206" t="s">
        <v>695</v>
      </c>
      <c r="D587" s="206" t="s">
        <v>161</v>
      </c>
      <c r="E587" s="207" t="s">
        <v>696</v>
      </c>
      <c r="F587" s="208" t="s">
        <v>697</v>
      </c>
      <c r="G587" s="209" t="s">
        <v>263</v>
      </c>
      <c r="H587" s="210">
        <v>767.58699999999999</v>
      </c>
      <c r="I587" s="211"/>
      <c r="J587" s="212">
        <f>ROUND(I587*H587,2)</f>
        <v>0</v>
      </c>
      <c r="K587" s="208" t="s">
        <v>165</v>
      </c>
      <c r="L587" s="46"/>
      <c r="M587" s="213" t="s">
        <v>19</v>
      </c>
      <c r="N587" s="214" t="s">
        <v>43</v>
      </c>
      <c r="O587" s="86"/>
      <c r="P587" s="215">
        <f>O587*H587</f>
        <v>0</v>
      </c>
      <c r="Q587" s="215">
        <v>0</v>
      </c>
      <c r="R587" s="215">
        <f>Q587*H587</f>
        <v>0</v>
      </c>
      <c r="S587" s="215">
        <v>0</v>
      </c>
      <c r="T587" s="21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166</v>
      </c>
      <c r="AT587" s="217" t="s">
        <v>161</v>
      </c>
      <c r="AU587" s="217" t="s">
        <v>174</v>
      </c>
      <c r="AY587" s="19" t="s">
        <v>159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80</v>
      </c>
      <c r="BK587" s="218">
        <f>ROUND(I587*H587,2)</f>
        <v>0</v>
      </c>
      <c r="BL587" s="19" t="s">
        <v>166</v>
      </c>
      <c r="BM587" s="217" t="s">
        <v>698</v>
      </c>
    </row>
    <row r="588" s="14" customFormat="1">
      <c r="A588" s="14"/>
      <c r="B588" s="230"/>
      <c r="C588" s="231"/>
      <c r="D588" s="221" t="s">
        <v>168</v>
      </c>
      <c r="E588" s="232" t="s">
        <v>19</v>
      </c>
      <c r="F588" s="233" t="s">
        <v>699</v>
      </c>
      <c r="G588" s="231"/>
      <c r="H588" s="234">
        <v>390.22500000000002</v>
      </c>
      <c r="I588" s="235"/>
      <c r="J588" s="231"/>
      <c r="K588" s="231"/>
      <c r="L588" s="236"/>
      <c r="M588" s="237"/>
      <c r="N588" s="238"/>
      <c r="O588" s="238"/>
      <c r="P588" s="238"/>
      <c r="Q588" s="238"/>
      <c r="R588" s="238"/>
      <c r="S588" s="238"/>
      <c r="T588" s="23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0" t="s">
        <v>168</v>
      </c>
      <c r="AU588" s="240" t="s">
        <v>174</v>
      </c>
      <c r="AV588" s="14" t="s">
        <v>82</v>
      </c>
      <c r="AW588" s="14" t="s">
        <v>33</v>
      </c>
      <c r="AX588" s="14" t="s">
        <v>72</v>
      </c>
      <c r="AY588" s="240" t="s">
        <v>159</v>
      </c>
    </row>
    <row r="589" s="14" customFormat="1">
      <c r="A589" s="14"/>
      <c r="B589" s="230"/>
      <c r="C589" s="231"/>
      <c r="D589" s="221" t="s">
        <v>168</v>
      </c>
      <c r="E589" s="232" t="s">
        <v>19</v>
      </c>
      <c r="F589" s="233" t="s">
        <v>700</v>
      </c>
      <c r="G589" s="231"/>
      <c r="H589" s="234">
        <v>353.10000000000002</v>
      </c>
      <c r="I589" s="235"/>
      <c r="J589" s="231"/>
      <c r="K589" s="231"/>
      <c r="L589" s="236"/>
      <c r="M589" s="237"/>
      <c r="N589" s="238"/>
      <c r="O589" s="238"/>
      <c r="P589" s="238"/>
      <c r="Q589" s="238"/>
      <c r="R589" s="238"/>
      <c r="S589" s="238"/>
      <c r="T589" s="23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0" t="s">
        <v>168</v>
      </c>
      <c r="AU589" s="240" t="s">
        <v>174</v>
      </c>
      <c r="AV589" s="14" t="s">
        <v>82</v>
      </c>
      <c r="AW589" s="14" t="s">
        <v>33</v>
      </c>
      <c r="AX589" s="14" t="s">
        <v>72</v>
      </c>
      <c r="AY589" s="240" t="s">
        <v>159</v>
      </c>
    </row>
    <row r="590" s="14" customFormat="1">
      <c r="A590" s="14"/>
      <c r="B590" s="230"/>
      <c r="C590" s="231"/>
      <c r="D590" s="221" t="s">
        <v>168</v>
      </c>
      <c r="E590" s="232" t="s">
        <v>19</v>
      </c>
      <c r="F590" s="233" t="s">
        <v>701</v>
      </c>
      <c r="G590" s="231"/>
      <c r="H590" s="234">
        <v>24.262</v>
      </c>
      <c r="I590" s="235"/>
      <c r="J590" s="231"/>
      <c r="K590" s="231"/>
      <c r="L590" s="236"/>
      <c r="M590" s="237"/>
      <c r="N590" s="238"/>
      <c r="O590" s="238"/>
      <c r="P590" s="238"/>
      <c r="Q590" s="238"/>
      <c r="R590" s="238"/>
      <c r="S590" s="238"/>
      <c r="T590" s="23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0" t="s">
        <v>168</v>
      </c>
      <c r="AU590" s="240" t="s">
        <v>174</v>
      </c>
      <c r="AV590" s="14" t="s">
        <v>82</v>
      </c>
      <c r="AW590" s="14" t="s">
        <v>33</v>
      </c>
      <c r="AX590" s="14" t="s">
        <v>72</v>
      </c>
      <c r="AY590" s="240" t="s">
        <v>159</v>
      </c>
    </row>
    <row r="591" s="15" customFormat="1">
      <c r="A591" s="15"/>
      <c r="B591" s="241"/>
      <c r="C591" s="242"/>
      <c r="D591" s="221" t="s">
        <v>168</v>
      </c>
      <c r="E591" s="243" t="s">
        <v>19</v>
      </c>
      <c r="F591" s="244" t="s">
        <v>173</v>
      </c>
      <c r="G591" s="242"/>
      <c r="H591" s="245">
        <v>767.58699999999999</v>
      </c>
      <c r="I591" s="246"/>
      <c r="J591" s="242"/>
      <c r="K591" s="242"/>
      <c r="L591" s="247"/>
      <c r="M591" s="248"/>
      <c r="N591" s="249"/>
      <c r="O591" s="249"/>
      <c r="P591" s="249"/>
      <c r="Q591" s="249"/>
      <c r="R591" s="249"/>
      <c r="S591" s="249"/>
      <c r="T591" s="250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1" t="s">
        <v>168</v>
      </c>
      <c r="AU591" s="251" t="s">
        <v>174</v>
      </c>
      <c r="AV591" s="15" t="s">
        <v>174</v>
      </c>
      <c r="AW591" s="15" t="s">
        <v>33</v>
      </c>
      <c r="AX591" s="15" t="s">
        <v>80</v>
      </c>
      <c r="AY591" s="251" t="s">
        <v>159</v>
      </c>
    </row>
    <row r="592" s="2" customFormat="1" ht="24.15" customHeight="1">
      <c r="A592" s="40"/>
      <c r="B592" s="41"/>
      <c r="C592" s="206" t="s">
        <v>702</v>
      </c>
      <c r="D592" s="206" t="s">
        <v>161</v>
      </c>
      <c r="E592" s="207" t="s">
        <v>703</v>
      </c>
      <c r="F592" s="208" t="s">
        <v>704</v>
      </c>
      <c r="G592" s="209" t="s">
        <v>263</v>
      </c>
      <c r="H592" s="210">
        <v>34541.415000000001</v>
      </c>
      <c r="I592" s="211"/>
      <c r="J592" s="212">
        <f>ROUND(I592*H592,2)</f>
        <v>0</v>
      </c>
      <c r="K592" s="208" t="s">
        <v>165</v>
      </c>
      <c r="L592" s="46"/>
      <c r="M592" s="213" t="s">
        <v>19</v>
      </c>
      <c r="N592" s="214" t="s">
        <v>43</v>
      </c>
      <c r="O592" s="86"/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7" t="s">
        <v>166</v>
      </c>
      <c r="AT592" s="217" t="s">
        <v>161</v>
      </c>
      <c r="AU592" s="217" t="s">
        <v>174</v>
      </c>
      <c r="AY592" s="19" t="s">
        <v>159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9" t="s">
        <v>80</v>
      </c>
      <c r="BK592" s="218">
        <f>ROUND(I592*H592,2)</f>
        <v>0</v>
      </c>
      <c r="BL592" s="19" t="s">
        <v>166</v>
      </c>
      <c r="BM592" s="217" t="s">
        <v>705</v>
      </c>
    </row>
    <row r="593" s="13" customFormat="1">
      <c r="A593" s="13"/>
      <c r="B593" s="219"/>
      <c r="C593" s="220"/>
      <c r="D593" s="221" t="s">
        <v>168</v>
      </c>
      <c r="E593" s="222" t="s">
        <v>19</v>
      </c>
      <c r="F593" s="223" t="s">
        <v>706</v>
      </c>
      <c r="G593" s="220"/>
      <c r="H593" s="222" t="s">
        <v>19</v>
      </c>
      <c r="I593" s="224"/>
      <c r="J593" s="220"/>
      <c r="K593" s="220"/>
      <c r="L593" s="225"/>
      <c r="M593" s="226"/>
      <c r="N593" s="227"/>
      <c r="O593" s="227"/>
      <c r="P593" s="227"/>
      <c r="Q593" s="227"/>
      <c r="R593" s="227"/>
      <c r="S593" s="227"/>
      <c r="T593" s="22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29" t="s">
        <v>168</v>
      </c>
      <c r="AU593" s="229" t="s">
        <v>174</v>
      </c>
      <c r="AV593" s="13" t="s">
        <v>80</v>
      </c>
      <c r="AW593" s="13" t="s">
        <v>33</v>
      </c>
      <c r="AX593" s="13" t="s">
        <v>72</v>
      </c>
      <c r="AY593" s="229" t="s">
        <v>159</v>
      </c>
    </row>
    <row r="594" s="14" customFormat="1">
      <c r="A594" s="14"/>
      <c r="B594" s="230"/>
      <c r="C594" s="231"/>
      <c r="D594" s="221" t="s">
        <v>168</v>
      </c>
      <c r="E594" s="232" t="s">
        <v>19</v>
      </c>
      <c r="F594" s="233" t="s">
        <v>707</v>
      </c>
      <c r="G594" s="231"/>
      <c r="H594" s="234">
        <v>34541.415000000001</v>
      </c>
      <c r="I594" s="235"/>
      <c r="J594" s="231"/>
      <c r="K594" s="231"/>
      <c r="L594" s="236"/>
      <c r="M594" s="237"/>
      <c r="N594" s="238"/>
      <c r="O594" s="238"/>
      <c r="P594" s="238"/>
      <c r="Q594" s="238"/>
      <c r="R594" s="238"/>
      <c r="S594" s="238"/>
      <c r="T594" s="23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0" t="s">
        <v>168</v>
      </c>
      <c r="AU594" s="240" t="s">
        <v>174</v>
      </c>
      <c r="AV594" s="14" t="s">
        <v>82</v>
      </c>
      <c r="AW594" s="14" t="s">
        <v>33</v>
      </c>
      <c r="AX594" s="14" t="s">
        <v>72</v>
      </c>
      <c r="AY594" s="240" t="s">
        <v>159</v>
      </c>
    </row>
    <row r="595" s="15" customFormat="1">
      <c r="A595" s="15"/>
      <c r="B595" s="241"/>
      <c r="C595" s="242"/>
      <c r="D595" s="221" t="s">
        <v>168</v>
      </c>
      <c r="E595" s="243" t="s">
        <v>19</v>
      </c>
      <c r="F595" s="244" t="s">
        <v>173</v>
      </c>
      <c r="G595" s="242"/>
      <c r="H595" s="245">
        <v>34541.415000000001</v>
      </c>
      <c r="I595" s="246"/>
      <c r="J595" s="242"/>
      <c r="K595" s="242"/>
      <c r="L595" s="247"/>
      <c r="M595" s="248"/>
      <c r="N595" s="249"/>
      <c r="O595" s="249"/>
      <c r="P595" s="249"/>
      <c r="Q595" s="249"/>
      <c r="R595" s="249"/>
      <c r="S595" s="249"/>
      <c r="T595" s="250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1" t="s">
        <v>168</v>
      </c>
      <c r="AU595" s="251" t="s">
        <v>174</v>
      </c>
      <c r="AV595" s="15" t="s">
        <v>174</v>
      </c>
      <c r="AW595" s="15" t="s">
        <v>33</v>
      </c>
      <c r="AX595" s="15" t="s">
        <v>80</v>
      </c>
      <c r="AY595" s="251" t="s">
        <v>159</v>
      </c>
    </row>
    <row r="596" s="2" customFormat="1" ht="24.15" customHeight="1">
      <c r="A596" s="40"/>
      <c r="B596" s="41"/>
      <c r="C596" s="206" t="s">
        <v>708</v>
      </c>
      <c r="D596" s="206" t="s">
        <v>161</v>
      </c>
      <c r="E596" s="207" t="s">
        <v>709</v>
      </c>
      <c r="F596" s="208" t="s">
        <v>710</v>
      </c>
      <c r="G596" s="209" t="s">
        <v>263</v>
      </c>
      <c r="H596" s="210">
        <v>767.58699999999999</v>
      </c>
      <c r="I596" s="211"/>
      <c r="J596" s="212">
        <f>ROUND(I596*H596,2)</f>
        <v>0</v>
      </c>
      <c r="K596" s="208" t="s">
        <v>165</v>
      </c>
      <c r="L596" s="46"/>
      <c r="M596" s="213" t="s">
        <v>19</v>
      </c>
      <c r="N596" s="214" t="s">
        <v>43</v>
      </c>
      <c r="O596" s="86"/>
      <c r="P596" s="215">
        <f>O596*H596</f>
        <v>0</v>
      </c>
      <c r="Q596" s="215">
        <v>0</v>
      </c>
      <c r="R596" s="215">
        <f>Q596*H596</f>
        <v>0</v>
      </c>
      <c r="S596" s="215">
        <v>0</v>
      </c>
      <c r="T596" s="216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7" t="s">
        <v>166</v>
      </c>
      <c r="AT596" s="217" t="s">
        <v>161</v>
      </c>
      <c r="AU596" s="217" t="s">
        <v>174</v>
      </c>
      <c r="AY596" s="19" t="s">
        <v>159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9" t="s">
        <v>80</v>
      </c>
      <c r="BK596" s="218">
        <f>ROUND(I596*H596,2)</f>
        <v>0</v>
      </c>
      <c r="BL596" s="19" t="s">
        <v>166</v>
      </c>
      <c r="BM596" s="217" t="s">
        <v>711</v>
      </c>
    </row>
    <row r="597" s="2" customFormat="1" ht="24.15" customHeight="1">
      <c r="A597" s="40"/>
      <c r="B597" s="41"/>
      <c r="C597" s="206" t="s">
        <v>712</v>
      </c>
      <c r="D597" s="206" t="s">
        <v>161</v>
      </c>
      <c r="E597" s="207" t="s">
        <v>713</v>
      </c>
      <c r="F597" s="208" t="s">
        <v>714</v>
      </c>
      <c r="G597" s="209" t="s">
        <v>164</v>
      </c>
      <c r="H597" s="210">
        <v>53.280000000000001</v>
      </c>
      <c r="I597" s="211"/>
      <c r="J597" s="212">
        <f>ROUND(I597*H597,2)</f>
        <v>0</v>
      </c>
      <c r="K597" s="208" t="s">
        <v>165</v>
      </c>
      <c r="L597" s="46"/>
      <c r="M597" s="213" t="s">
        <v>19</v>
      </c>
      <c r="N597" s="214" t="s">
        <v>43</v>
      </c>
      <c r="O597" s="86"/>
      <c r="P597" s="215">
        <f>O597*H597</f>
        <v>0</v>
      </c>
      <c r="Q597" s="215">
        <v>0</v>
      </c>
      <c r="R597" s="215">
        <f>Q597*H597</f>
        <v>0</v>
      </c>
      <c r="S597" s="215">
        <v>0</v>
      </c>
      <c r="T597" s="216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7" t="s">
        <v>166</v>
      </c>
      <c r="AT597" s="217" t="s">
        <v>161</v>
      </c>
      <c r="AU597" s="217" t="s">
        <v>174</v>
      </c>
      <c r="AY597" s="19" t="s">
        <v>159</v>
      </c>
      <c r="BE597" s="218">
        <f>IF(N597="základní",J597,0)</f>
        <v>0</v>
      </c>
      <c r="BF597" s="218">
        <f>IF(N597="snížená",J597,0)</f>
        <v>0</v>
      </c>
      <c r="BG597" s="218">
        <f>IF(N597="zákl. přenesená",J597,0)</f>
        <v>0</v>
      </c>
      <c r="BH597" s="218">
        <f>IF(N597="sníž. přenesená",J597,0)</f>
        <v>0</v>
      </c>
      <c r="BI597" s="218">
        <f>IF(N597="nulová",J597,0)</f>
        <v>0</v>
      </c>
      <c r="BJ597" s="19" t="s">
        <v>80</v>
      </c>
      <c r="BK597" s="218">
        <f>ROUND(I597*H597,2)</f>
        <v>0</v>
      </c>
      <c r="BL597" s="19" t="s">
        <v>166</v>
      </c>
      <c r="BM597" s="217" t="s">
        <v>715</v>
      </c>
    </row>
    <row r="598" s="13" customFormat="1">
      <c r="A598" s="13"/>
      <c r="B598" s="219"/>
      <c r="C598" s="220"/>
      <c r="D598" s="221" t="s">
        <v>168</v>
      </c>
      <c r="E598" s="222" t="s">
        <v>19</v>
      </c>
      <c r="F598" s="223" t="s">
        <v>716</v>
      </c>
      <c r="G598" s="220"/>
      <c r="H598" s="222" t="s">
        <v>19</v>
      </c>
      <c r="I598" s="224"/>
      <c r="J598" s="220"/>
      <c r="K598" s="220"/>
      <c r="L598" s="225"/>
      <c r="M598" s="226"/>
      <c r="N598" s="227"/>
      <c r="O598" s="227"/>
      <c r="P598" s="227"/>
      <c r="Q598" s="227"/>
      <c r="R598" s="227"/>
      <c r="S598" s="227"/>
      <c r="T598" s="22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29" t="s">
        <v>168</v>
      </c>
      <c r="AU598" s="229" t="s">
        <v>174</v>
      </c>
      <c r="AV598" s="13" t="s">
        <v>80</v>
      </c>
      <c r="AW598" s="13" t="s">
        <v>33</v>
      </c>
      <c r="AX598" s="13" t="s">
        <v>72</v>
      </c>
      <c r="AY598" s="229" t="s">
        <v>159</v>
      </c>
    </row>
    <row r="599" s="14" customFormat="1">
      <c r="A599" s="14"/>
      <c r="B599" s="230"/>
      <c r="C599" s="231"/>
      <c r="D599" s="221" t="s">
        <v>168</v>
      </c>
      <c r="E599" s="232" t="s">
        <v>19</v>
      </c>
      <c r="F599" s="233" t="s">
        <v>717</v>
      </c>
      <c r="G599" s="231"/>
      <c r="H599" s="234">
        <v>53.280000000000001</v>
      </c>
      <c r="I599" s="235"/>
      <c r="J599" s="231"/>
      <c r="K599" s="231"/>
      <c r="L599" s="236"/>
      <c r="M599" s="237"/>
      <c r="N599" s="238"/>
      <c r="O599" s="238"/>
      <c r="P599" s="238"/>
      <c r="Q599" s="238"/>
      <c r="R599" s="238"/>
      <c r="S599" s="238"/>
      <c r="T599" s="23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0" t="s">
        <v>168</v>
      </c>
      <c r="AU599" s="240" t="s">
        <v>174</v>
      </c>
      <c r="AV599" s="14" t="s">
        <v>82</v>
      </c>
      <c r="AW599" s="14" t="s">
        <v>33</v>
      </c>
      <c r="AX599" s="14" t="s">
        <v>72</v>
      </c>
      <c r="AY599" s="240" t="s">
        <v>159</v>
      </c>
    </row>
    <row r="600" s="15" customFormat="1">
      <c r="A600" s="15"/>
      <c r="B600" s="241"/>
      <c r="C600" s="242"/>
      <c r="D600" s="221" t="s">
        <v>168</v>
      </c>
      <c r="E600" s="243" t="s">
        <v>19</v>
      </c>
      <c r="F600" s="244" t="s">
        <v>173</v>
      </c>
      <c r="G600" s="242"/>
      <c r="H600" s="245">
        <v>53.280000000000001</v>
      </c>
      <c r="I600" s="246"/>
      <c r="J600" s="242"/>
      <c r="K600" s="242"/>
      <c r="L600" s="247"/>
      <c r="M600" s="248"/>
      <c r="N600" s="249"/>
      <c r="O600" s="249"/>
      <c r="P600" s="249"/>
      <c r="Q600" s="249"/>
      <c r="R600" s="249"/>
      <c r="S600" s="249"/>
      <c r="T600" s="250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51" t="s">
        <v>168</v>
      </c>
      <c r="AU600" s="251" t="s">
        <v>174</v>
      </c>
      <c r="AV600" s="15" t="s">
        <v>174</v>
      </c>
      <c r="AW600" s="15" t="s">
        <v>33</v>
      </c>
      <c r="AX600" s="15" t="s">
        <v>80</v>
      </c>
      <c r="AY600" s="251" t="s">
        <v>159</v>
      </c>
    </row>
    <row r="601" s="2" customFormat="1" ht="24.15" customHeight="1">
      <c r="A601" s="40"/>
      <c r="B601" s="41"/>
      <c r="C601" s="206" t="s">
        <v>718</v>
      </c>
      <c r="D601" s="206" t="s">
        <v>161</v>
      </c>
      <c r="E601" s="207" t="s">
        <v>719</v>
      </c>
      <c r="F601" s="208" t="s">
        <v>720</v>
      </c>
      <c r="G601" s="209" t="s">
        <v>164</v>
      </c>
      <c r="H601" s="210">
        <v>1598.4000000000001</v>
      </c>
      <c r="I601" s="211"/>
      <c r="J601" s="212">
        <f>ROUND(I601*H601,2)</f>
        <v>0</v>
      </c>
      <c r="K601" s="208" t="s">
        <v>165</v>
      </c>
      <c r="L601" s="46"/>
      <c r="M601" s="213" t="s">
        <v>19</v>
      </c>
      <c r="N601" s="214" t="s">
        <v>43</v>
      </c>
      <c r="O601" s="86"/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7" t="s">
        <v>166</v>
      </c>
      <c r="AT601" s="217" t="s">
        <v>161</v>
      </c>
      <c r="AU601" s="217" t="s">
        <v>174</v>
      </c>
      <c r="AY601" s="19" t="s">
        <v>159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9" t="s">
        <v>80</v>
      </c>
      <c r="BK601" s="218">
        <f>ROUND(I601*H601,2)</f>
        <v>0</v>
      </c>
      <c r="BL601" s="19" t="s">
        <v>166</v>
      </c>
      <c r="BM601" s="217" t="s">
        <v>721</v>
      </c>
    </row>
    <row r="602" s="14" customFormat="1">
      <c r="A602" s="14"/>
      <c r="B602" s="230"/>
      <c r="C602" s="231"/>
      <c r="D602" s="221" t="s">
        <v>168</v>
      </c>
      <c r="E602" s="232" t="s">
        <v>19</v>
      </c>
      <c r="F602" s="233" t="s">
        <v>722</v>
      </c>
      <c r="G602" s="231"/>
      <c r="H602" s="234">
        <v>1598.4000000000001</v>
      </c>
      <c r="I602" s="235"/>
      <c r="J602" s="231"/>
      <c r="K602" s="231"/>
      <c r="L602" s="236"/>
      <c r="M602" s="237"/>
      <c r="N602" s="238"/>
      <c r="O602" s="238"/>
      <c r="P602" s="238"/>
      <c r="Q602" s="238"/>
      <c r="R602" s="238"/>
      <c r="S602" s="238"/>
      <c r="T602" s="23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0" t="s">
        <v>168</v>
      </c>
      <c r="AU602" s="240" t="s">
        <v>174</v>
      </c>
      <c r="AV602" s="14" t="s">
        <v>82</v>
      </c>
      <c r="AW602" s="14" t="s">
        <v>33</v>
      </c>
      <c r="AX602" s="14" t="s">
        <v>72</v>
      </c>
      <c r="AY602" s="240" t="s">
        <v>159</v>
      </c>
    </row>
    <row r="603" s="15" customFormat="1">
      <c r="A603" s="15"/>
      <c r="B603" s="241"/>
      <c r="C603" s="242"/>
      <c r="D603" s="221" t="s">
        <v>168</v>
      </c>
      <c r="E603" s="243" t="s">
        <v>19</v>
      </c>
      <c r="F603" s="244" t="s">
        <v>173</v>
      </c>
      <c r="G603" s="242"/>
      <c r="H603" s="245">
        <v>1598.4000000000001</v>
      </c>
      <c r="I603" s="246"/>
      <c r="J603" s="242"/>
      <c r="K603" s="242"/>
      <c r="L603" s="247"/>
      <c r="M603" s="248"/>
      <c r="N603" s="249"/>
      <c r="O603" s="249"/>
      <c r="P603" s="249"/>
      <c r="Q603" s="249"/>
      <c r="R603" s="249"/>
      <c r="S603" s="249"/>
      <c r="T603" s="250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51" t="s">
        <v>168</v>
      </c>
      <c r="AU603" s="251" t="s">
        <v>174</v>
      </c>
      <c r="AV603" s="15" t="s">
        <v>174</v>
      </c>
      <c r="AW603" s="15" t="s">
        <v>33</v>
      </c>
      <c r="AX603" s="15" t="s">
        <v>80</v>
      </c>
      <c r="AY603" s="251" t="s">
        <v>159</v>
      </c>
    </row>
    <row r="604" s="2" customFormat="1" ht="24.15" customHeight="1">
      <c r="A604" s="40"/>
      <c r="B604" s="41"/>
      <c r="C604" s="206" t="s">
        <v>723</v>
      </c>
      <c r="D604" s="206" t="s">
        <v>161</v>
      </c>
      <c r="E604" s="207" t="s">
        <v>724</v>
      </c>
      <c r="F604" s="208" t="s">
        <v>725</v>
      </c>
      <c r="G604" s="209" t="s">
        <v>164</v>
      </c>
      <c r="H604" s="210">
        <v>53.280000000000001</v>
      </c>
      <c r="I604" s="211"/>
      <c r="J604" s="212">
        <f>ROUND(I604*H604,2)</f>
        <v>0</v>
      </c>
      <c r="K604" s="208" t="s">
        <v>165</v>
      </c>
      <c r="L604" s="46"/>
      <c r="M604" s="213" t="s">
        <v>19</v>
      </c>
      <c r="N604" s="214" t="s">
        <v>43</v>
      </c>
      <c r="O604" s="86"/>
      <c r="P604" s="215">
        <f>O604*H604</f>
        <v>0</v>
      </c>
      <c r="Q604" s="215">
        <v>0</v>
      </c>
      <c r="R604" s="215">
        <f>Q604*H604</f>
        <v>0</v>
      </c>
      <c r="S604" s="215">
        <v>0</v>
      </c>
      <c r="T604" s="216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7" t="s">
        <v>166</v>
      </c>
      <c r="AT604" s="217" t="s">
        <v>161</v>
      </c>
      <c r="AU604" s="217" t="s">
        <v>174</v>
      </c>
      <c r="AY604" s="19" t="s">
        <v>159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9" t="s">
        <v>80</v>
      </c>
      <c r="BK604" s="218">
        <f>ROUND(I604*H604,2)</f>
        <v>0</v>
      </c>
      <c r="BL604" s="19" t="s">
        <v>166</v>
      </c>
      <c r="BM604" s="217" t="s">
        <v>726</v>
      </c>
    </row>
    <row r="605" s="2" customFormat="1" ht="24.15" customHeight="1">
      <c r="A605" s="40"/>
      <c r="B605" s="41"/>
      <c r="C605" s="206" t="s">
        <v>727</v>
      </c>
      <c r="D605" s="206" t="s">
        <v>161</v>
      </c>
      <c r="E605" s="207" t="s">
        <v>728</v>
      </c>
      <c r="F605" s="208" t="s">
        <v>729</v>
      </c>
      <c r="G605" s="209" t="s">
        <v>235</v>
      </c>
      <c r="H605" s="210">
        <v>6</v>
      </c>
      <c r="I605" s="211"/>
      <c r="J605" s="212">
        <f>ROUND(I605*H605,2)</f>
        <v>0</v>
      </c>
      <c r="K605" s="208" t="s">
        <v>165</v>
      </c>
      <c r="L605" s="46"/>
      <c r="M605" s="213" t="s">
        <v>19</v>
      </c>
      <c r="N605" s="214" t="s">
        <v>43</v>
      </c>
      <c r="O605" s="86"/>
      <c r="P605" s="215">
        <f>O605*H605</f>
        <v>0</v>
      </c>
      <c r="Q605" s="215">
        <v>0</v>
      </c>
      <c r="R605" s="215">
        <f>Q605*H605</f>
        <v>0</v>
      </c>
      <c r="S605" s="215">
        <v>0</v>
      </c>
      <c r="T605" s="216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7" t="s">
        <v>166</v>
      </c>
      <c r="AT605" s="217" t="s">
        <v>161</v>
      </c>
      <c r="AU605" s="217" t="s">
        <v>174</v>
      </c>
      <c r="AY605" s="19" t="s">
        <v>159</v>
      </c>
      <c r="BE605" s="218">
        <f>IF(N605="základní",J605,0)</f>
        <v>0</v>
      </c>
      <c r="BF605" s="218">
        <f>IF(N605="snížená",J605,0)</f>
        <v>0</v>
      </c>
      <c r="BG605" s="218">
        <f>IF(N605="zákl. přenesená",J605,0)</f>
        <v>0</v>
      </c>
      <c r="BH605" s="218">
        <f>IF(N605="sníž. přenesená",J605,0)</f>
        <v>0</v>
      </c>
      <c r="BI605" s="218">
        <f>IF(N605="nulová",J605,0)</f>
        <v>0</v>
      </c>
      <c r="BJ605" s="19" t="s">
        <v>80</v>
      </c>
      <c r="BK605" s="218">
        <f>ROUND(I605*H605,2)</f>
        <v>0</v>
      </c>
      <c r="BL605" s="19" t="s">
        <v>166</v>
      </c>
      <c r="BM605" s="217" t="s">
        <v>730</v>
      </c>
    </row>
    <row r="606" s="13" customFormat="1">
      <c r="A606" s="13"/>
      <c r="B606" s="219"/>
      <c r="C606" s="220"/>
      <c r="D606" s="221" t="s">
        <v>168</v>
      </c>
      <c r="E606" s="222" t="s">
        <v>19</v>
      </c>
      <c r="F606" s="223" t="s">
        <v>731</v>
      </c>
      <c r="G606" s="220"/>
      <c r="H606" s="222" t="s">
        <v>19</v>
      </c>
      <c r="I606" s="224"/>
      <c r="J606" s="220"/>
      <c r="K606" s="220"/>
      <c r="L606" s="225"/>
      <c r="M606" s="226"/>
      <c r="N606" s="227"/>
      <c r="O606" s="227"/>
      <c r="P606" s="227"/>
      <c r="Q606" s="227"/>
      <c r="R606" s="227"/>
      <c r="S606" s="227"/>
      <c r="T606" s="22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29" t="s">
        <v>168</v>
      </c>
      <c r="AU606" s="229" t="s">
        <v>174</v>
      </c>
      <c r="AV606" s="13" t="s">
        <v>80</v>
      </c>
      <c r="AW606" s="13" t="s">
        <v>33</v>
      </c>
      <c r="AX606" s="13" t="s">
        <v>72</v>
      </c>
      <c r="AY606" s="229" t="s">
        <v>159</v>
      </c>
    </row>
    <row r="607" s="14" customFormat="1">
      <c r="A607" s="14"/>
      <c r="B607" s="230"/>
      <c r="C607" s="231"/>
      <c r="D607" s="221" t="s">
        <v>168</v>
      </c>
      <c r="E607" s="232" t="s">
        <v>19</v>
      </c>
      <c r="F607" s="233" t="s">
        <v>199</v>
      </c>
      <c r="G607" s="231"/>
      <c r="H607" s="234">
        <v>6</v>
      </c>
      <c r="I607" s="235"/>
      <c r="J607" s="231"/>
      <c r="K607" s="231"/>
      <c r="L607" s="236"/>
      <c r="M607" s="237"/>
      <c r="N607" s="238"/>
      <c r="O607" s="238"/>
      <c r="P607" s="238"/>
      <c r="Q607" s="238"/>
      <c r="R607" s="238"/>
      <c r="S607" s="238"/>
      <c r="T607" s="23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0" t="s">
        <v>168</v>
      </c>
      <c r="AU607" s="240" t="s">
        <v>174</v>
      </c>
      <c r="AV607" s="14" t="s">
        <v>82</v>
      </c>
      <c r="AW607" s="14" t="s">
        <v>33</v>
      </c>
      <c r="AX607" s="14" t="s">
        <v>72</v>
      </c>
      <c r="AY607" s="240" t="s">
        <v>159</v>
      </c>
    </row>
    <row r="608" s="15" customFormat="1">
      <c r="A608" s="15"/>
      <c r="B608" s="241"/>
      <c r="C608" s="242"/>
      <c r="D608" s="221" t="s">
        <v>168</v>
      </c>
      <c r="E608" s="243" t="s">
        <v>19</v>
      </c>
      <c r="F608" s="244" t="s">
        <v>173</v>
      </c>
      <c r="G608" s="242"/>
      <c r="H608" s="245">
        <v>6</v>
      </c>
      <c r="I608" s="246"/>
      <c r="J608" s="242"/>
      <c r="K608" s="242"/>
      <c r="L608" s="247"/>
      <c r="M608" s="248"/>
      <c r="N608" s="249"/>
      <c r="O608" s="249"/>
      <c r="P608" s="249"/>
      <c r="Q608" s="249"/>
      <c r="R608" s="249"/>
      <c r="S608" s="249"/>
      <c r="T608" s="250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51" t="s">
        <v>168</v>
      </c>
      <c r="AU608" s="251" t="s">
        <v>174</v>
      </c>
      <c r="AV608" s="15" t="s">
        <v>174</v>
      </c>
      <c r="AW608" s="15" t="s">
        <v>33</v>
      </c>
      <c r="AX608" s="15" t="s">
        <v>80</v>
      </c>
      <c r="AY608" s="251" t="s">
        <v>159</v>
      </c>
    </row>
    <row r="609" s="2" customFormat="1" ht="24.15" customHeight="1">
      <c r="A609" s="40"/>
      <c r="B609" s="41"/>
      <c r="C609" s="206" t="s">
        <v>732</v>
      </c>
      <c r="D609" s="206" t="s">
        <v>161</v>
      </c>
      <c r="E609" s="207" t="s">
        <v>733</v>
      </c>
      <c r="F609" s="208" t="s">
        <v>734</v>
      </c>
      <c r="G609" s="209" t="s">
        <v>235</v>
      </c>
      <c r="H609" s="210">
        <v>270</v>
      </c>
      <c r="I609" s="211"/>
      <c r="J609" s="212">
        <f>ROUND(I609*H609,2)</f>
        <v>0</v>
      </c>
      <c r="K609" s="208" t="s">
        <v>165</v>
      </c>
      <c r="L609" s="46"/>
      <c r="M609" s="213" t="s">
        <v>19</v>
      </c>
      <c r="N609" s="214" t="s">
        <v>43</v>
      </c>
      <c r="O609" s="86"/>
      <c r="P609" s="215">
        <f>O609*H609</f>
        <v>0</v>
      </c>
      <c r="Q609" s="215">
        <v>0</v>
      </c>
      <c r="R609" s="215">
        <f>Q609*H609</f>
        <v>0</v>
      </c>
      <c r="S609" s="215">
        <v>0</v>
      </c>
      <c r="T609" s="216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7" t="s">
        <v>166</v>
      </c>
      <c r="AT609" s="217" t="s">
        <v>161</v>
      </c>
      <c r="AU609" s="217" t="s">
        <v>174</v>
      </c>
      <c r="AY609" s="19" t="s">
        <v>159</v>
      </c>
      <c r="BE609" s="218">
        <f>IF(N609="základní",J609,0)</f>
        <v>0</v>
      </c>
      <c r="BF609" s="218">
        <f>IF(N609="snížená",J609,0)</f>
        <v>0</v>
      </c>
      <c r="BG609" s="218">
        <f>IF(N609="zákl. přenesená",J609,0)</f>
        <v>0</v>
      </c>
      <c r="BH609" s="218">
        <f>IF(N609="sníž. přenesená",J609,0)</f>
        <v>0</v>
      </c>
      <c r="BI609" s="218">
        <f>IF(N609="nulová",J609,0)</f>
        <v>0</v>
      </c>
      <c r="BJ609" s="19" t="s">
        <v>80</v>
      </c>
      <c r="BK609" s="218">
        <f>ROUND(I609*H609,2)</f>
        <v>0</v>
      </c>
      <c r="BL609" s="19" t="s">
        <v>166</v>
      </c>
      <c r="BM609" s="217" t="s">
        <v>735</v>
      </c>
    </row>
    <row r="610" s="14" customFormat="1">
      <c r="A610" s="14"/>
      <c r="B610" s="230"/>
      <c r="C610" s="231"/>
      <c r="D610" s="221" t="s">
        <v>168</v>
      </c>
      <c r="E610" s="232" t="s">
        <v>19</v>
      </c>
      <c r="F610" s="233" t="s">
        <v>736</v>
      </c>
      <c r="G610" s="231"/>
      <c r="H610" s="234">
        <v>270</v>
      </c>
      <c r="I610" s="235"/>
      <c r="J610" s="231"/>
      <c r="K610" s="231"/>
      <c r="L610" s="236"/>
      <c r="M610" s="237"/>
      <c r="N610" s="238"/>
      <c r="O610" s="238"/>
      <c r="P610" s="238"/>
      <c r="Q610" s="238"/>
      <c r="R610" s="238"/>
      <c r="S610" s="238"/>
      <c r="T610" s="23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0" t="s">
        <v>168</v>
      </c>
      <c r="AU610" s="240" t="s">
        <v>174</v>
      </c>
      <c r="AV610" s="14" t="s">
        <v>82</v>
      </c>
      <c r="AW610" s="14" t="s">
        <v>33</v>
      </c>
      <c r="AX610" s="14" t="s">
        <v>72</v>
      </c>
      <c r="AY610" s="240" t="s">
        <v>159</v>
      </c>
    </row>
    <row r="611" s="15" customFormat="1">
      <c r="A611" s="15"/>
      <c r="B611" s="241"/>
      <c r="C611" s="242"/>
      <c r="D611" s="221" t="s">
        <v>168</v>
      </c>
      <c r="E611" s="243" t="s">
        <v>19</v>
      </c>
      <c r="F611" s="244" t="s">
        <v>173</v>
      </c>
      <c r="G611" s="242"/>
      <c r="H611" s="245">
        <v>270</v>
      </c>
      <c r="I611" s="246"/>
      <c r="J611" s="242"/>
      <c r="K611" s="242"/>
      <c r="L611" s="247"/>
      <c r="M611" s="248"/>
      <c r="N611" s="249"/>
      <c r="O611" s="249"/>
      <c r="P611" s="249"/>
      <c r="Q611" s="249"/>
      <c r="R611" s="249"/>
      <c r="S611" s="249"/>
      <c r="T611" s="250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51" t="s">
        <v>168</v>
      </c>
      <c r="AU611" s="251" t="s">
        <v>174</v>
      </c>
      <c r="AV611" s="15" t="s">
        <v>174</v>
      </c>
      <c r="AW611" s="15" t="s">
        <v>33</v>
      </c>
      <c r="AX611" s="15" t="s">
        <v>80</v>
      </c>
      <c r="AY611" s="251" t="s">
        <v>159</v>
      </c>
    </row>
    <row r="612" s="2" customFormat="1" ht="24.15" customHeight="1">
      <c r="A612" s="40"/>
      <c r="B612" s="41"/>
      <c r="C612" s="206" t="s">
        <v>737</v>
      </c>
      <c r="D612" s="206" t="s">
        <v>161</v>
      </c>
      <c r="E612" s="207" t="s">
        <v>738</v>
      </c>
      <c r="F612" s="208" t="s">
        <v>739</v>
      </c>
      <c r="G612" s="209" t="s">
        <v>235</v>
      </c>
      <c r="H612" s="210">
        <v>6</v>
      </c>
      <c r="I612" s="211"/>
      <c r="J612" s="212">
        <f>ROUND(I612*H612,2)</f>
        <v>0</v>
      </c>
      <c r="K612" s="208" t="s">
        <v>165</v>
      </c>
      <c r="L612" s="46"/>
      <c r="M612" s="213" t="s">
        <v>19</v>
      </c>
      <c r="N612" s="214" t="s">
        <v>43</v>
      </c>
      <c r="O612" s="86"/>
      <c r="P612" s="215">
        <f>O612*H612</f>
        <v>0</v>
      </c>
      <c r="Q612" s="215">
        <v>0</v>
      </c>
      <c r="R612" s="215">
        <f>Q612*H612</f>
        <v>0</v>
      </c>
      <c r="S612" s="215">
        <v>0</v>
      </c>
      <c r="T612" s="216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7" t="s">
        <v>166</v>
      </c>
      <c r="AT612" s="217" t="s">
        <v>161</v>
      </c>
      <c r="AU612" s="217" t="s">
        <v>174</v>
      </c>
      <c r="AY612" s="19" t="s">
        <v>159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19" t="s">
        <v>80</v>
      </c>
      <c r="BK612" s="218">
        <f>ROUND(I612*H612,2)</f>
        <v>0</v>
      </c>
      <c r="BL612" s="19" t="s">
        <v>166</v>
      </c>
      <c r="BM612" s="217" t="s">
        <v>740</v>
      </c>
    </row>
    <row r="613" s="2" customFormat="1" ht="24.15" customHeight="1">
      <c r="A613" s="40"/>
      <c r="B613" s="41"/>
      <c r="C613" s="206" t="s">
        <v>741</v>
      </c>
      <c r="D613" s="206" t="s">
        <v>161</v>
      </c>
      <c r="E613" s="207" t="s">
        <v>742</v>
      </c>
      <c r="F613" s="208" t="s">
        <v>743</v>
      </c>
      <c r="G613" s="209" t="s">
        <v>263</v>
      </c>
      <c r="H613" s="210">
        <v>161.63</v>
      </c>
      <c r="I613" s="211"/>
      <c r="J613" s="212">
        <f>ROUND(I613*H613,2)</f>
        <v>0</v>
      </c>
      <c r="K613" s="208" t="s">
        <v>165</v>
      </c>
      <c r="L613" s="46"/>
      <c r="M613" s="213" t="s">
        <v>19</v>
      </c>
      <c r="N613" s="214" t="s">
        <v>43</v>
      </c>
      <c r="O613" s="86"/>
      <c r="P613" s="215">
        <f>O613*H613</f>
        <v>0</v>
      </c>
      <c r="Q613" s="215">
        <v>0.00012999999999999999</v>
      </c>
      <c r="R613" s="215">
        <f>Q613*H613</f>
        <v>0.021011899999999997</v>
      </c>
      <c r="S613" s="215">
        <v>0</v>
      </c>
      <c r="T613" s="216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7" t="s">
        <v>166</v>
      </c>
      <c r="AT613" s="217" t="s">
        <v>161</v>
      </c>
      <c r="AU613" s="217" t="s">
        <v>174</v>
      </c>
      <c r="AY613" s="19" t="s">
        <v>159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9" t="s">
        <v>80</v>
      </c>
      <c r="BK613" s="218">
        <f>ROUND(I613*H613,2)</f>
        <v>0</v>
      </c>
      <c r="BL613" s="19" t="s">
        <v>166</v>
      </c>
      <c r="BM613" s="217" t="s">
        <v>744</v>
      </c>
    </row>
    <row r="614" s="14" customFormat="1">
      <c r="A614" s="14"/>
      <c r="B614" s="230"/>
      <c r="C614" s="231"/>
      <c r="D614" s="221" t="s">
        <v>168</v>
      </c>
      <c r="E614" s="232" t="s">
        <v>19</v>
      </c>
      <c r="F614" s="233" t="s">
        <v>745</v>
      </c>
      <c r="G614" s="231"/>
      <c r="H614" s="234">
        <v>95.769999999999996</v>
      </c>
      <c r="I614" s="235"/>
      <c r="J614" s="231"/>
      <c r="K614" s="231"/>
      <c r="L614" s="236"/>
      <c r="M614" s="237"/>
      <c r="N614" s="238"/>
      <c r="O614" s="238"/>
      <c r="P614" s="238"/>
      <c r="Q614" s="238"/>
      <c r="R614" s="238"/>
      <c r="S614" s="238"/>
      <c r="T614" s="23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0" t="s">
        <v>168</v>
      </c>
      <c r="AU614" s="240" t="s">
        <v>174</v>
      </c>
      <c r="AV614" s="14" t="s">
        <v>82</v>
      </c>
      <c r="AW614" s="14" t="s">
        <v>33</v>
      </c>
      <c r="AX614" s="14" t="s">
        <v>72</v>
      </c>
      <c r="AY614" s="240" t="s">
        <v>159</v>
      </c>
    </row>
    <row r="615" s="14" customFormat="1">
      <c r="A615" s="14"/>
      <c r="B615" s="230"/>
      <c r="C615" s="231"/>
      <c r="D615" s="221" t="s">
        <v>168</v>
      </c>
      <c r="E615" s="232" t="s">
        <v>19</v>
      </c>
      <c r="F615" s="233" t="s">
        <v>746</v>
      </c>
      <c r="G615" s="231"/>
      <c r="H615" s="234">
        <v>65.859999999999999</v>
      </c>
      <c r="I615" s="235"/>
      <c r="J615" s="231"/>
      <c r="K615" s="231"/>
      <c r="L615" s="236"/>
      <c r="M615" s="237"/>
      <c r="N615" s="238"/>
      <c r="O615" s="238"/>
      <c r="P615" s="238"/>
      <c r="Q615" s="238"/>
      <c r="R615" s="238"/>
      <c r="S615" s="238"/>
      <c r="T615" s="23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0" t="s">
        <v>168</v>
      </c>
      <c r="AU615" s="240" t="s">
        <v>174</v>
      </c>
      <c r="AV615" s="14" t="s">
        <v>82</v>
      </c>
      <c r="AW615" s="14" t="s">
        <v>33</v>
      </c>
      <c r="AX615" s="14" t="s">
        <v>72</v>
      </c>
      <c r="AY615" s="240" t="s">
        <v>159</v>
      </c>
    </row>
    <row r="616" s="15" customFormat="1">
      <c r="A616" s="15"/>
      <c r="B616" s="241"/>
      <c r="C616" s="242"/>
      <c r="D616" s="221" t="s">
        <v>168</v>
      </c>
      <c r="E616" s="243" t="s">
        <v>19</v>
      </c>
      <c r="F616" s="244" t="s">
        <v>173</v>
      </c>
      <c r="G616" s="242"/>
      <c r="H616" s="245">
        <v>161.63</v>
      </c>
      <c r="I616" s="246"/>
      <c r="J616" s="242"/>
      <c r="K616" s="242"/>
      <c r="L616" s="247"/>
      <c r="M616" s="248"/>
      <c r="N616" s="249"/>
      <c r="O616" s="249"/>
      <c r="P616" s="249"/>
      <c r="Q616" s="249"/>
      <c r="R616" s="249"/>
      <c r="S616" s="249"/>
      <c r="T616" s="250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1" t="s">
        <v>168</v>
      </c>
      <c r="AU616" s="251" t="s">
        <v>174</v>
      </c>
      <c r="AV616" s="15" t="s">
        <v>174</v>
      </c>
      <c r="AW616" s="15" t="s">
        <v>33</v>
      </c>
      <c r="AX616" s="15" t="s">
        <v>80</v>
      </c>
      <c r="AY616" s="251" t="s">
        <v>159</v>
      </c>
    </row>
    <row r="617" s="12" customFormat="1" ht="20.88" customHeight="1">
      <c r="A617" s="12"/>
      <c r="B617" s="190"/>
      <c r="C617" s="191"/>
      <c r="D617" s="192" t="s">
        <v>71</v>
      </c>
      <c r="E617" s="204" t="s">
        <v>747</v>
      </c>
      <c r="F617" s="204" t="s">
        <v>748</v>
      </c>
      <c r="G617" s="191"/>
      <c r="H617" s="191"/>
      <c r="I617" s="194"/>
      <c r="J617" s="205">
        <f>BK617</f>
        <v>0</v>
      </c>
      <c r="K617" s="191"/>
      <c r="L617" s="196"/>
      <c r="M617" s="197"/>
      <c r="N617" s="198"/>
      <c r="O617" s="198"/>
      <c r="P617" s="199">
        <f>SUM(P618:P638)</f>
        <v>0</v>
      </c>
      <c r="Q617" s="198"/>
      <c r="R617" s="199">
        <f>SUM(R618:R638)</f>
        <v>0.68357932000000021</v>
      </c>
      <c r="S617" s="198"/>
      <c r="T617" s="200">
        <f>SUM(T618:T638)</f>
        <v>0.0030000000000000001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01" t="s">
        <v>80</v>
      </c>
      <c r="AT617" s="202" t="s">
        <v>71</v>
      </c>
      <c r="AU617" s="202" t="s">
        <v>82</v>
      </c>
      <c r="AY617" s="201" t="s">
        <v>159</v>
      </c>
      <c r="BK617" s="203">
        <f>SUM(BK618:BK638)</f>
        <v>0</v>
      </c>
    </row>
    <row r="618" s="2" customFormat="1" ht="24.15" customHeight="1">
      <c r="A618" s="40"/>
      <c r="B618" s="41"/>
      <c r="C618" s="206" t="s">
        <v>749</v>
      </c>
      <c r="D618" s="206" t="s">
        <v>161</v>
      </c>
      <c r="E618" s="207" t="s">
        <v>750</v>
      </c>
      <c r="F618" s="208" t="s">
        <v>751</v>
      </c>
      <c r="G618" s="209" t="s">
        <v>263</v>
      </c>
      <c r="H618" s="210">
        <v>207.493</v>
      </c>
      <c r="I618" s="211"/>
      <c r="J618" s="212">
        <f>ROUND(I618*H618,2)</f>
        <v>0</v>
      </c>
      <c r="K618" s="208" t="s">
        <v>165</v>
      </c>
      <c r="L618" s="46"/>
      <c r="M618" s="213" t="s">
        <v>19</v>
      </c>
      <c r="N618" s="214" t="s">
        <v>43</v>
      </c>
      <c r="O618" s="86"/>
      <c r="P618" s="215">
        <f>O618*H618</f>
        <v>0</v>
      </c>
      <c r="Q618" s="215">
        <v>4.0000000000000003E-05</v>
      </c>
      <c r="R618" s="215">
        <f>Q618*H618</f>
        <v>0.00829972</v>
      </c>
      <c r="S618" s="215">
        <v>0</v>
      </c>
      <c r="T618" s="216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7" t="s">
        <v>166</v>
      </c>
      <c r="AT618" s="217" t="s">
        <v>161</v>
      </c>
      <c r="AU618" s="217" t="s">
        <v>174</v>
      </c>
      <c r="AY618" s="19" t="s">
        <v>159</v>
      </c>
      <c r="BE618" s="218">
        <f>IF(N618="základní",J618,0)</f>
        <v>0</v>
      </c>
      <c r="BF618" s="218">
        <f>IF(N618="snížená",J618,0)</f>
        <v>0</v>
      </c>
      <c r="BG618" s="218">
        <f>IF(N618="zákl. přenesená",J618,0)</f>
        <v>0</v>
      </c>
      <c r="BH618" s="218">
        <f>IF(N618="sníž. přenesená",J618,0)</f>
        <v>0</v>
      </c>
      <c r="BI618" s="218">
        <f>IF(N618="nulová",J618,0)</f>
        <v>0</v>
      </c>
      <c r="BJ618" s="19" t="s">
        <v>80</v>
      </c>
      <c r="BK618" s="218">
        <f>ROUND(I618*H618,2)</f>
        <v>0</v>
      </c>
      <c r="BL618" s="19" t="s">
        <v>166</v>
      </c>
      <c r="BM618" s="217" t="s">
        <v>752</v>
      </c>
    </row>
    <row r="619" s="14" customFormat="1">
      <c r="A619" s="14"/>
      <c r="B619" s="230"/>
      <c r="C619" s="231"/>
      <c r="D619" s="221" t="s">
        <v>168</v>
      </c>
      <c r="E619" s="232" t="s">
        <v>19</v>
      </c>
      <c r="F619" s="233" t="s">
        <v>753</v>
      </c>
      <c r="G619" s="231"/>
      <c r="H619" s="234">
        <v>115.953</v>
      </c>
      <c r="I619" s="235"/>
      <c r="J619" s="231"/>
      <c r="K619" s="231"/>
      <c r="L619" s="236"/>
      <c r="M619" s="237"/>
      <c r="N619" s="238"/>
      <c r="O619" s="238"/>
      <c r="P619" s="238"/>
      <c r="Q619" s="238"/>
      <c r="R619" s="238"/>
      <c r="S619" s="238"/>
      <c r="T619" s="23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0" t="s">
        <v>168</v>
      </c>
      <c r="AU619" s="240" t="s">
        <v>174</v>
      </c>
      <c r="AV619" s="14" t="s">
        <v>82</v>
      </c>
      <c r="AW619" s="14" t="s">
        <v>33</v>
      </c>
      <c r="AX619" s="14" t="s">
        <v>72</v>
      </c>
      <c r="AY619" s="240" t="s">
        <v>159</v>
      </c>
    </row>
    <row r="620" s="14" customFormat="1">
      <c r="A620" s="14"/>
      <c r="B620" s="230"/>
      <c r="C620" s="231"/>
      <c r="D620" s="221" t="s">
        <v>168</v>
      </c>
      <c r="E620" s="232" t="s">
        <v>19</v>
      </c>
      <c r="F620" s="233" t="s">
        <v>754</v>
      </c>
      <c r="G620" s="231"/>
      <c r="H620" s="234">
        <v>91.540000000000006</v>
      </c>
      <c r="I620" s="235"/>
      <c r="J620" s="231"/>
      <c r="K620" s="231"/>
      <c r="L620" s="236"/>
      <c r="M620" s="237"/>
      <c r="N620" s="238"/>
      <c r="O620" s="238"/>
      <c r="P620" s="238"/>
      <c r="Q620" s="238"/>
      <c r="R620" s="238"/>
      <c r="S620" s="238"/>
      <c r="T620" s="23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0" t="s">
        <v>168</v>
      </c>
      <c r="AU620" s="240" t="s">
        <v>174</v>
      </c>
      <c r="AV620" s="14" t="s">
        <v>82</v>
      </c>
      <c r="AW620" s="14" t="s">
        <v>33</v>
      </c>
      <c r="AX620" s="14" t="s">
        <v>72</v>
      </c>
      <c r="AY620" s="240" t="s">
        <v>159</v>
      </c>
    </row>
    <row r="621" s="15" customFormat="1">
      <c r="A621" s="15"/>
      <c r="B621" s="241"/>
      <c r="C621" s="242"/>
      <c r="D621" s="221" t="s">
        <v>168</v>
      </c>
      <c r="E621" s="243" t="s">
        <v>19</v>
      </c>
      <c r="F621" s="244" t="s">
        <v>173</v>
      </c>
      <c r="G621" s="242"/>
      <c r="H621" s="245">
        <v>207.493</v>
      </c>
      <c r="I621" s="246"/>
      <c r="J621" s="242"/>
      <c r="K621" s="242"/>
      <c r="L621" s="247"/>
      <c r="M621" s="248"/>
      <c r="N621" s="249"/>
      <c r="O621" s="249"/>
      <c r="P621" s="249"/>
      <c r="Q621" s="249"/>
      <c r="R621" s="249"/>
      <c r="S621" s="249"/>
      <c r="T621" s="250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51" t="s">
        <v>168</v>
      </c>
      <c r="AU621" s="251" t="s">
        <v>174</v>
      </c>
      <c r="AV621" s="15" t="s">
        <v>174</v>
      </c>
      <c r="AW621" s="15" t="s">
        <v>33</v>
      </c>
      <c r="AX621" s="15" t="s">
        <v>80</v>
      </c>
      <c r="AY621" s="251" t="s">
        <v>159</v>
      </c>
    </row>
    <row r="622" s="2" customFormat="1" ht="24.15" customHeight="1">
      <c r="A622" s="40"/>
      <c r="B622" s="41"/>
      <c r="C622" s="206" t="s">
        <v>755</v>
      </c>
      <c r="D622" s="206" t="s">
        <v>161</v>
      </c>
      <c r="E622" s="207" t="s">
        <v>756</v>
      </c>
      <c r="F622" s="208" t="s">
        <v>757</v>
      </c>
      <c r="G622" s="209" t="s">
        <v>263</v>
      </c>
      <c r="H622" s="210">
        <v>422.74000000000001</v>
      </c>
      <c r="I622" s="211"/>
      <c r="J622" s="212">
        <f>ROUND(I622*H622,2)</f>
        <v>0</v>
      </c>
      <c r="K622" s="208" t="s">
        <v>165</v>
      </c>
      <c r="L622" s="46"/>
      <c r="M622" s="213" t="s">
        <v>19</v>
      </c>
      <c r="N622" s="214" t="s">
        <v>43</v>
      </c>
      <c r="O622" s="86"/>
      <c r="P622" s="215">
        <f>O622*H622</f>
        <v>0</v>
      </c>
      <c r="Q622" s="215">
        <v>4.0000000000000003E-05</v>
      </c>
      <c r="R622" s="215">
        <f>Q622*H622</f>
        <v>0.0169096</v>
      </c>
      <c r="S622" s="215">
        <v>0</v>
      </c>
      <c r="T622" s="216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17" t="s">
        <v>166</v>
      </c>
      <c r="AT622" s="217" t="s">
        <v>161</v>
      </c>
      <c r="AU622" s="217" t="s">
        <v>174</v>
      </c>
      <c r="AY622" s="19" t="s">
        <v>159</v>
      </c>
      <c r="BE622" s="218">
        <f>IF(N622="základní",J622,0)</f>
        <v>0</v>
      </c>
      <c r="BF622" s="218">
        <f>IF(N622="snížená",J622,0)</f>
        <v>0</v>
      </c>
      <c r="BG622" s="218">
        <f>IF(N622="zákl. přenesená",J622,0)</f>
        <v>0</v>
      </c>
      <c r="BH622" s="218">
        <f>IF(N622="sníž. přenesená",J622,0)</f>
        <v>0</v>
      </c>
      <c r="BI622" s="218">
        <f>IF(N622="nulová",J622,0)</f>
        <v>0</v>
      </c>
      <c r="BJ622" s="19" t="s">
        <v>80</v>
      </c>
      <c r="BK622" s="218">
        <f>ROUND(I622*H622,2)</f>
        <v>0</v>
      </c>
      <c r="BL622" s="19" t="s">
        <v>166</v>
      </c>
      <c r="BM622" s="217" t="s">
        <v>758</v>
      </c>
    </row>
    <row r="623" s="14" customFormat="1">
      <c r="A623" s="14"/>
      <c r="B623" s="230"/>
      <c r="C623" s="231"/>
      <c r="D623" s="221" t="s">
        <v>168</v>
      </c>
      <c r="E623" s="232" t="s">
        <v>19</v>
      </c>
      <c r="F623" s="233" t="s">
        <v>759</v>
      </c>
      <c r="G623" s="231"/>
      <c r="H623" s="234">
        <v>422.74000000000001</v>
      </c>
      <c r="I623" s="235"/>
      <c r="J623" s="231"/>
      <c r="K623" s="231"/>
      <c r="L623" s="236"/>
      <c r="M623" s="237"/>
      <c r="N623" s="238"/>
      <c r="O623" s="238"/>
      <c r="P623" s="238"/>
      <c r="Q623" s="238"/>
      <c r="R623" s="238"/>
      <c r="S623" s="238"/>
      <c r="T623" s="23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0" t="s">
        <v>168</v>
      </c>
      <c r="AU623" s="240" t="s">
        <v>174</v>
      </c>
      <c r="AV623" s="14" t="s">
        <v>82</v>
      </c>
      <c r="AW623" s="14" t="s">
        <v>33</v>
      </c>
      <c r="AX623" s="14" t="s">
        <v>72</v>
      </c>
      <c r="AY623" s="240" t="s">
        <v>159</v>
      </c>
    </row>
    <row r="624" s="15" customFormat="1">
      <c r="A624" s="15"/>
      <c r="B624" s="241"/>
      <c r="C624" s="242"/>
      <c r="D624" s="221" t="s">
        <v>168</v>
      </c>
      <c r="E624" s="243" t="s">
        <v>19</v>
      </c>
      <c r="F624" s="244" t="s">
        <v>173</v>
      </c>
      <c r="G624" s="242"/>
      <c r="H624" s="245">
        <v>422.74000000000001</v>
      </c>
      <c r="I624" s="246"/>
      <c r="J624" s="242"/>
      <c r="K624" s="242"/>
      <c r="L624" s="247"/>
      <c r="M624" s="248"/>
      <c r="N624" s="249"/>
      <c r="O624" s="249"/>
      <c r="P624" s="249"/>
      <c r="Q624" s="249"/>
      <c r="R624" s="249"/>
      <c r="S624" s="249"/>
      <c r="T624" s="250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1" t="s">
        <v>168</v>
      </c>
      <c r="AU624" s="251" t="s">
        <v>174</v>
      </c>
      <c r="AV624" s="15" t="s">
        <v>174</v>
      </c>
      <c r="AW624" s="15" t="s">
        <v>33</v>
      </c>
      <c r="AX624" s="15" t="s">
        <v>80</v>
      </c>
      <c r="AY624" s="251" t="s">
        <v>159</v>
      </c>
    </row>
    <row r="625" s="2" customFormat="1" ht="24.15" customHeight="1">
      <c r="A625" s="40"/>
      <c r="B625" s="41"/>
      <c r="C625" s="206" t="s">
        <v>760</v>
      </c>
      <c r="D625" s="206" t="s">
        <v>161</v>
      </c>
      <c r="E625" s="207" t="s">
        <v>761</v>
      </c>
      <c r="F625" s="208" t="s">
        <v>762</v>
      </c>
      <c r="G625" s="209" t="s">
        <v>270</v>
      </c>
      <c r="H625" s="210">
        <v>3</v>
      </c>
      <c r="I625" s="211"/>
      <c r="J625" s="212">
        <f>ROUND(I625*H625,2)</f>
        <v>0</v>
      </c>
      <c r="K625" s="208" t="s">
        <v>165</v>
      </c>
      <c r="L625" s="46"/>
      <c r="M625" s="213" t="s">
        <v>19</v>
      </c>
      <c r="N625" s="214" t="s">
        <v>43</v>
      </c>
      <c r="O625" s="86"/>
      <c r="P625" s="215">
        <f>O625*H625</f>
        <v>0</v>
      </c>
      <c r="Q625" s="215">
        <v>0.0012899999999999999</v>
      </c>
      <c r="R625" s="215">
        <f>Q625*H625</f>
        <v>0.0038699999999999997</v>
      </c>
      <c r="S625" s="215">
        <v>0.001</v>
      </c>
      <c r="T625" s="216">
        <f>S625*H625</f>
        <v>0.0030000000000000001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7" t="s">
        <v>260</v>
      </c>
      <c r="AT625" s="217" t="s">
        <v>161</v>
      </c>
      <c r="AU625" s="217" t="s">
        <v>174</v>
      </c>
      <c r="AY625" s="19" t="s">
        <v>159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9" t="s">
        <v>80</v>
      </c>
      <c r="BK625" s="218">
        <f>ROUND(I625*H625,2)</f>
        <v>0</v>
      </c>
      <c r="BL625" s="19" t="s">
        <v>260</v>
      </c>
      <c r="BM625" s="217" t="s">
        <v>763</v>
      </c>
    </row>
    <row r="626" s="13" customFormat="1">
      <c r="A626" s="13"/>
      <c r="B626" s="219"/>
      <c r="C626" s="220"/>
      <c r="D626" s="221" t="s">
        <v>168</v>
      </c>
      <c r="E626" s="222" t="s">
        <v>19</v>
      </c>
      <c r="F626" s="223" t="s">
        <v>764</v>
      </c>
      <c r="G626" s="220"/>
      <c r="H626" s="222" t="s">
        <v>19</v>
      </c>
      <c r="I626" s="224"/>
      <c r="J626" s="220"/>
      <c r="K626" s="220"/>
      <c r="L626" s="225"/>
      <c r="M626" s="226"/>
      <c r="N626" s="227"/>
      <c r="O626" s="227"/>
      <c r="P626" s="227"/>
      <c r="Q626" s="227"/>
      <c r="R626" s="227"/>
      <c r="S626" s="227"/>
      <c r="T626" s="22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29" t="s">
        <v>168</v>
      </c>
      <c r="AU626" s="229" t="s">
        <v>174</v>
      </c>
      <c r="AV626" s="13" t="s">
        <v>80</v>
      </c>
      <c r="AW626" s="13" t="s">
        <v>33</v>
      </c>
      <c r="AX626" s="13" t="s">
        <v>72</v>
      </c>
      <c r="AY626" s="229" t="s">
        <v>159</v>
      </c>
    </row>
    <row r="627" s="14" customFormat="1">
      <c r="A627" s="14"/>
      <c r="B627" s="230"/>
      <c r="C627" s="231"/>
      <c r="D627" s="221" t="s">
        <v>168</v>
      </c>
      <c r="E627" s="232" t="s">
        <v>19</v>
      </c>
      <c r="F627" s="233" t="s">
        <v>765</v>
      </c>
      <c r="G627" s="231"/>
      <c r="H627" s="234">
        <v>3</v>
      </c>
      <c r="I627" s="235"/>
      <c r="J627" s="231"/>
      <c r="K627" s="231"/>
      <c r="L627" s="236"/>
      <c r="M627" s="237"/>
      <c r="N627" s="238"/>
      <c r="O627" s="238"/>
      <c r="P627" s="238"/>
      <c r="Q627" s="238"/>
      <c r="R627" s="238"/>
      <c r="S627" s="238"/>
      <c r="T627" s="23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0" t="s">
        <v>168</v>
      </c>
      <c r="AU627" s="240" t="s">
        <v>174</v>
      </c>
      <c r="AV627" s="14" t="s">
        <v>82</v>
      </c>
      <c r="AW627" s="14" t="s">
        <v>33</v>
      </c>
      <c r="AX627" s="14" t="s">
        <v>72</v>
      </c>
      <c r="AY627" s="240" t="s">
        <v>159</v>
      </c>
    </row>
    <row r="628" s="15" customFormat="1">
      <c r="A628" s="15"/>
      <c r="B628" s="241"/>
      <c r="C628" s="242"/>
      <c r="D628" s="221" t="s">
        <v>168</v>
      </c>
      <c r="E628" s="243" t="s">
        <v>19</v>
      </c>
      <c r="F628" s="244" t="s">
        <v>173</v>
      </c>
      <c r="G628" s="242"/>
      <c r="H628" s="245">
        <v>3</v>
      </c>
      <c r="I628" s="246"/>
      <c r="J628" s="242"/>
      <c r="K628" s="242"/>
      <c r="L628" s="247"/>
      <c r="M628" s="248"/>
      <c r="N628" s="249"/>
      <c r="O628" s="249"/>
      <c r="P628" s="249"/>
      <c r="Q628" s="249"/>
      <c r="R628" s="249"/>
      <c r="S628" s="249"/>
      <c r="T628" s="250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51" t="s">
        <v>168</v>
      </c>
      <c r="AU628" s="251" t="s">
        <v>174</v>
      </c>
      <c r="AV628" s="15" t="s">
        <v>174</v>
      </c>
      <c r="AW628" s="15" t="s">
        <v>33</v>
      </c>
      <c r="AX628" s="15" t="s">
        <v>80</v>
      </c>
      <c r="AY628" s="251" t="s">
        <v>159</v>
      </c>
    </row>
    <row r="629" s="2" customFormat="1" ht="21.75" customHeight="1">
      <c r="A629" s="40"/>
      <c r="B629" s="41"/>
      <c r="C629" s="206" t="s">
        <v>693</v>
      </c>
      <c r="D629" s="206" t="s">
        <v>161</v>
      </c>
      <c r="E629" s="207" t="s">
        <v>766</v>
      </c>
      <c r="F629" s="208" t="s">
        <v>767</v>
      </c>
      <c r="G629" s="209" t="s">
        <v>235</v>
      </c>
      <c r="H629" s="210">
        <v>12</v>
      </c>
      <c r="I629" s="211"/>
      <c r="J629" s="212">
        <f>ROUND(I629*H629,2)</f>
        <v>0</v>
      </c>
      <c r="K629" s="208" t="s">
        <v>19</v>
      </c>
      <c r="L629" s="46"/>
      <c r="M629" s="213" t="s">
        <v>19</v>
      </c>
      <c r="N629" s="214" t="s">
        <v>43</v>
      </c>
      <c r="O629" s="86"/>
      <c r="P629" s="215">
        <f>O629*H629</f>
        <v>0</v>
      </c>
      <c r="Q629" s="215">
        <v>0.025000000000000001</v>
      </c>
      <c r="R629" s="215">
        <f>Q629*H629</f>
        <v>0.30000000000000004</v>
      </c>
      <c r="S629" s="215">
        <v>0</v>
      </c>
      <c r="T629" s="216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7" t="s">
        <v>166</v>
      </c>
      <c r="AT629" s="217" t="s">
        <v>161</v>
      </c>
      <c r="AU629" s="217" t="s">
        <v>174</v>
      </c>
      <c r="AY629" s="19" t="s">
        <v>159</v>
      </c>
      <c r="BE629" s="218">
        <f>IF(N629="základní",J629,0)</f>
        <v>0</v>
      </c>
      <c r="BF629" s="218">
        <f>IF(N629="snížená",J629,0)</f>
        <v>0</v>
      </c>
      <c r="BG629" s="218">
        <f>IF(N629="zákl. přenesená",J629,0)</f>
        <v>0</v>
      </c>
      <c r="BH629" s="218">
        <f>IF(N629="sníž. přenesená",J629,0)</f>
        <v>0</v>
      </c>
      <c r="BI629" s="218">
        <f>IF(N629="nulová",J629,0)</f>
        <v>0</v>
      </c>
      <c r="BJ629" s="19" t="s">
        <v>80</v>
      </c>
      <c r="BK629" s="218">
        <f>ROUND(I629*H629,2)</f>
        <v>0</v>
      </c>
      <c r="BL629" s="19" t="s">
        <v>166</v>
      </c>
      <c r="BM629" s="217" t="s">
        <v>768</v>
      </c>
    </row>
    <row r="630" s="14" customFormat="1">
      <c r="A630" s="14"/>
      <c r="B630" s="230"/>
      <c r="C630" s="231"/>
      <c r="D630" s="221" t="s">
        <v>168</v>
      </c>
      <c r="E630" s="232" t="s">
        <v>19</v>
      </c>
      <c r="F630" s="233" t="s">
        <v>769</v>
      </c>
      <c r="G630" s="231"/>
      <c r="H630" s="234">
        <v>6</v>
      </c>
      <c r="I630" s="235"/>
      <c r="J630" s="231"/>
      <c r="K630" s="231"/>
      <c r="L630" s="236"/>
      <c r="M630" s="237"/>
      <c r="N630" s="238"/>
      <c r="O630" s="238"/>
      <c r="P630" s="238"/>
      <c r="Q630" s="238"/>
      <c r="R630" s="238"/>
      <c r="S630" s="238"/>
      <c r="T630" s="23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0" t="s">
        <v>168</v>
      </c>
      <c r="AU630" s="240" t="s">
        <v>174</v>
      </c>
      <c r="AV630" s="14" t="s">
        <v>82</v>
      </c>
      <c r="AW630" s="14" t="s">
        <v>33</v>
      </c>
      <c r="AX630" s="14" t="s">
        <v>72</v>
      </c>
      <c r="AY630" s="240" t="s">
        <v>159</v>
      </c>
    </row>
    <row r="631" s="14" customFormat="1">
      <c r="A631" s="14"/>
      <c r="B631" s="230"/>
      <c r="C631" s="231"/>
      <c r="D631" s="221" t="s">
        <v>168</v>
      </c>
      <c r="E631" s="232" t="s">
        <v>19</v>
      </c>
      <c r="F631" s="233" t="s">
        <v>770</v>
      </c>
      <c r="G631" s="231"/>
      <c r="H631" s="234">
        <v>5</v>
      </c>
      <c r="I631" s="235"/>
      <c r="J631" s="231"/>
      <c r="K631" s="231"/>
      <c r="L631" s="236"/>
      <c r="M631" s="237"/>
      <c r="N631" s="238"/>
      <c r="O631" s="238"/>
      <c r="P631" s="238"/>
      <c r="Q631" s="238"/>
      <c r="R631" s="238"/>
      <c r="S631" s="238"/>
      <c r="T631" s="23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0" t="s">
        <v>168</v>
      </c>
      <c r="AU631" s="240" t="s">
        <v>174</v>
      </c>
      <c r="AV631" s="14" t="s">
        <v>82</v>
      </c>
      <c r="AW631" s="14" t="s">
        <v>33</v>
      </c>
      <c r="AX631" s="14" t="s">
        <v>72</v>
      </c>
      <c r="AY631" s="240" t="s">
        <v>159</v>
      </c>
    </row>
    <row r="632" s="14" customFormat="1">
      <c r="A632" s="14"/>
      <c r="B632" s="230"/>
      <c r="C632" s="231"/>
      <c r="D632" s="221" t="s">
        <v>168</v>
      </c>
      <c r="E632" s="232" t="s">
        <v>19</v>
      </c>
      <c r="F632" s="233" t="s">
        <v>771</v>
      </c>
      <c r="G632" s="231"/>
      <c r="H632" s="234">
        <v>1</v>
      </c>
      <c r="I632" s="235"/>
      <c r="J632" s="231"/>
      <c r="K632" s="231"/>
      <c r="L632" s="236"/>
      <c r="M632" s="237"/>
      <c r="N632" s="238"/>
      <c r="O632" s="238"/>
      <c r="P632" s="238"/>
      <c r="Q632" s="238"/>
      <c r="R632" s="238"/>
      <c r="S632" s="238"/>
      <c r="T632" s="23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0" t="s">
        <v>168</v>
      </c>
      <c r="AU632" s="240" t="s">
        <v>174</v>
      </c>
      <c r="AV632" s="14" t="s">
        <v>82</v>
      </c>
      <c r="AW632" s="14" t="s">
        <v>33</v>
      </c>
      <c r="AX632" s="14" t="s">
        <v>72</v>
      </c>
      <c r="AY632" s="240" t="s">
        <v>159</v>
      </c>
    </row>
    <row r="633" s="15" customFormat="1">
      <c r="A633" s="15"/>
      <c r="B633" s="241"/>
      <c r="C633" s="242"/>
      <c r="D633" s="221" t="s">
        <v>168</v>
      </c>
      <c r="E633" s="243" t="s">
        <v>19</v>
      </c>
      <c r="F633" s="244" t="s">
        <v>173</v>
      </c>
      <c r="G633" s="242"/>
      <c r="H633" s="245">
        <v>12</v>
      </c>
      <c r="I633" s="246"/>
      <c r="J633" s="242"/>
      <c r="K633" s="242"/>
      <c r="L633" s="247"/>
      <c r="M633" s="248"/>
      <c r="N633" s="249"/>
      <c r="O633" s="249"/>
      <c r="P633" s="249"/>
      <c r="Q633" s="249"/>
      <c r="R633" s="249"/>
      <c r="S633" s="249"/>
      <c r="T633" s="250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51" t="s">
        <v>168</v>
      </c>
      <c r="AU633" s="251" t="s">
        <v>174</v>
      </c>
      <c r="AV633" s="15" t="s">
        <v>174</v>
      </c>
      <c r="AW633" s="15" t="s">
        <v>33</v>
      </c>
      <c r="AX633" s="15" t="s">
        <v>80</v>
      </c>
      <c r="AY633" s="251" t="s">
        <v>159</v>
      </c>
    </row>
    <row r="634" s="2" customFormat="1" ht="16.5" customHeight="1">
      <c r="A634" s="40"/>
      <c r="B634" s="41"/>
      <c r="C634" s="206" t="s">
        <v>747</v>
      </c>
      <c r="D634" s="206" t="s">
        <v>161</v>
      </c>
      <c r="E634" s="207" t="s">
        <v>772</v>
      </c>
      <c r="F634" s="208" t="s">
        <v>773</v>
      </c>
      <c r="G634" s="209" t="s">
        <v>774</v>
      </c>
      <c r="H634" s="210">
        <v>10</v>
      </c>
      <c r="I634" s="211"/>
      <c r="J634" s="212">
        <f>ROUND(I634*H634,2)</f>
        <v>0</v>
      </c>
      <c r="K634" s="208" t="s">
        <v>19</v>
      </c>
      <c r="L634" s="46"/>
      <c r="M634" s="213" t="s">
        <v>19</v>
      </c>
      <c r="N634" s="214" t="s">
        <v>43</v>
      </c>
      <c r="O634" s="86"/>
      <c r="P634" s="215">
        <f>O634*H634</f>
        <v>0</v>
      </c>
      <c r="Q634" s="215">
        <v>0.02</v>
      </c>
      <c r="R634" s="215">
        <f>Q634*H634</f>
        <v>0.20000000000000001</v>
      </c>
      <c r="S634" s="215">
        <v>0</v>
      </c>
      <c r="T634" s="216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7" t="s">
        <v>166</v>
      </c>
      <c r="AT634" s="217" t="s">
        <v>161</v>
      </c>
      <c r="AU634" s="217" t="s">
        <v>174</v>
      </c>
      <c r="AY634" s="19" t="s">
        <v>159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9" t="s">
        <v>80</v>
      </c>
      <c r="BK634" s="218">
        <f>ROUND(I634*H634,2)</f>
        <v>0</v>
      </c>
      <c r="BL634" s="19" t="s">
        <v>166</v>
      </c>
      <c r="BM634" s="217" t="s">
        <v>775</v>
      </c>
    </row>
    <row r="635" s="2" customFormat="1" ht="16.5" customHeight="1">
      <c r="A635" s="40"/>
      <c r="B635" s="41"/>
      <c r="C635" s="206" t="s">
        <v>776</v>
      </c>
      <c r="D635" s="206" t="s">
        <v>161</v>
      </c>
      <c r="E635" s="207" t="s">
        <v>777</v>
      </c>
      <c r="F635" s="208" t="s">
        <v>778</v>
      </c>
      <c r="G635" s="209" t="s">
        <v>774</v>
      </c>
      <c r="H635" s="210">
        <v>95</v>
      </c>
      <c r="I635" s="211"/>
      <c r="J635" s="212">
        <f>ROUND(I635*H635,2)</f>
        <v>0</v>
      </c>
      <c r="K635" s="208" t="s">
        <v>19</v>
      </c>
      <c r="L635" s="46"/>
      <c r="M635" s="213" t="s">
        <v>19</v>
      </c>
      <c r="N635" s="214" t="s">
        <v>43</v>
      </c>
      <c r="O635" s="86"/>
      <c r="P635" s="215">
        <f>O635*H635</f>
        <v>0</v>
      </c>
      <c r="Q635" s="215">
        <v>0.0011000000000000001</v>
      </c>
      <c r="R635" s="215">
        <f>Q635*H635</f>
        <v>0.10450000000000001</v>
      </c>
      <c r="S635" s="215">
        <v>0</v>
      </c>
      <c r="T635" s="216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17" t="s">
        <v>166</v>
      </c>
      <c r="AT635" s="217" t="s">
        <v>161</v>
      </c>
      <c r="AU635" s="217" t="s">
        <v>174</v>
      </c>
      <c r="AY635" s="19" t="s">
        <v>159</v>
      </c>
      <c r="BE635" s="218">
        <f>IF(N635="základní",J635,0)</f>
        <v>0</v>
      </c>
      <c r="BF635" s="218">
        <f>IF(N635="snížená",J635,0)</f>
        <v>0</v>
      </c>
      <c r="BG635" s="218">
        <f>IF(N635="zákl. přenesená",J635,0)</f>
        <v>0</v>
      </c>
      <c r="BH635" s="218">
        <f>IF(N635="sníž. přenesená",J635,0)</f>
        <v>0</v>
      </c>
      <c r="BI635" s="218">
        <f>IF(N635="nulová",J635,0)</f>
        <v>0</v>
      </c>
      <c r="BJ635" s="19" t="s">
        <v>80</v>
      </c>
      <c r="BK635" s="218">
        <f>ROUND(I635*H635,2)</f>
        <v>0</v>
      </c>
      <c r="BL635" s="19" t="s">
        <v>166</v>
      </c>
      <c r="BM635" s="217" t="s">
        <v>779</v>
      </c>
    </row>
    <row r="636" s="14" customFormat="1">
      <c r="A636" s="14"/>
      <c r="B636" s="230"/>
      <c r="C636" s="231"/>
      <c r="D636" s="221" t="s">
        <v>168</v>
      </c>
      <c r="E636" s="232" t="s">
        <v>19</v>
      </c>
      <c r="F636" s="233" t="s">
        <v>780</v>
      </c>
      <c r="G636" s="231"/>
      <c r="H636" s="234">
        <v>95</v>
      </c>
      <c r="I636" s="235"/>
      <c r="J636" s="231"/>
      <c r="K636" s="231"/>
      <c r="L636" s="236"/>
      <c r="M636" s="237"/>
      <c r="N636" s="238"/>
      <c r="O636" s="238"/>
      <c r="P636" s="238"/>
      <c r="Q636" s="238"/>
      <c r="R636" s="238"/>
      <c r="S636" s="238"/>
      <c r="T636" s="23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0" t="s">
        <v>168</v>
      </c>
      <c r="AU636" s="240" t="s">
        <v>174</v>
      </c>
      <c r="AV636" s="14" t="s">
        <v>82</v>
      </c>
      <c r="AW636" s="14" t="s">
        <v>33</v>
      </c>
      <c r="AX636" s="14" t="s">
        <v>72</v>
      </c>
      <c r="AY636" s="240" t="s">
        <v>159</v>
      </c>
    </row>
    <row r="637" s="15" customFormat="1">
      <c r="A637" s="15"/>
      <c r="B637" s="241"/>
      <c r="C637" s="242"/>
      <c r="D637" s="221" t="s">
        <v>168</v>
      </c>
      <c r="E637" s="243" t="s">
        <v>19</v>
      </c>
      <c r="F637" s="244" t="s">
        <v>173</v>
      </c>
      <c r="G637" s="242"/>
      <c r="H637" s="245">
        <v>95</v>
      </c>
      <c r="I637" s="246"/>
      <c r="J637" s="242"/>
      <c r="K637" s="242"/>
      <c r="L637" s="247"/>
      <c r="M637" s="248"/>
      <c r="N637" s="249"/>
      <c r="O637" s="249"/>
      <c r="P637" s="249"/>
      <c r="Q637" s="249"/>
      <c r="R637" s="249"/>
      <c r="S637" s="249"/>
      <c r="T637" s="250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51" t="s">
        <v>168</v>
      </c>
      <c r="AU637" s="251" t="s">
        <v>174</v>
      </c>
      <c r="AV637" s="15" t="s">
        <v>174</v>
      </c>
      <c r="AW637" s="15" t="s">
        <v>33</v>
      </c>
      <c r="AX637" s="15" t="s">
        <v>80</v>
      </c>
      <c r="AY637" s="251" t="s">
        <v>159</v>
      </c>
    </row>
    <row r="638" s="2" customFormat="1" ht="16.5" customHeight="1">
      <c r="A638" s="40"/>
      <c r="B638" s="41"/>
      <c r="C638" s="206" t="s">
        <v>781</v>
      </c>
      <c r="D638" s="206" t="s">
        <v>161</v>
      </c>
      <c r="E638" s="207" t="s">
        <v>782</v>
      </c>
      <c r="F638" s="208" t="s">
        <v>783</v>
      </c>
      <c r="G638" s="209" t="s">
        <v>235</v>
      </c>
      <c r="H638" s="210">
        <v>10</v>
      </c>
      <c r="I638" s="211"/>
      <c r="J638" s="212">
        <f>ROUND(I638*H638,2)</f>
        <v>0</v>
      </c>
      <c r="K638" s="208" t="s">
        <v>19</v>
      </c>
      <c r="L638" s="46"/>
      <c r="M638" s="213" t="s">
        <v>19</v>
      </c>
      <c r="N638" s="214" t="s">
        <v>43</v>
      </c>
      <c r="O638" s="86"/>
      <c r="P638" s="215">
        <f>O638*H638</f>
        <v>0</v>
      </c>
      <c r="Q638" s="215">
        <v>0.0050000000000000001</v>
      </c>
      <c r="R638" s="215">
        <f>Q638*H638</f>
        <v>0.050000000000000003</v>
      </c>
      <c r="S638" s="215">
        <v>0</v>
      </c>
      <c r="T638" s="216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17" t="s">
        <v>166</v>
      </c>
      <c r="AT638" s="217" t="s">
        <v>161</v>
      </c>
      <c r="AU638" s="217" t="s">
        <v>174</v>
      </c>
      <c r="AY638" s="19" t="s">
        <v>159</v>
      </c>
      <c r="BE638" s="218">
        <f>IF(N638="základní",J638,0)</f>
        <v>0</v>
      </c>
      <c r="BF638" s="218">
        <f>IF(N638="snížená",J638,0)</f>
        <v>0</v>
      </c>
      <c r="BG638" s="218">
        <f>IF(N638="zákl. přenesená",J638,0)</f>
        <v>0</v>
      </c>
      <c r="BH638" s="218">
        <f>IF(N638="sníž. přenesená",J638,0)</f>
        <v>0</v>
      </c>
      <c r="BI638" s="218">
        <f>IF(N638="nulová",J638,0)</f>
        <v>0</v>
      </c>
      <c r="BJ638" s="19" t="s">
        <v>80</v>
      </c>
      <c r="BK638" s="218">
        <f>ROUND(I638*H638,2)</f>
        <v>0</v>
      </c>
      <c r="BL638" s="19" t="s">
        <v>166</v>
      </c>
      <c r="BM638" s="217" t="s">
        <v>784</v>
      </c>
    </row>
    <row r="639" s="12" customFormat="1" ht="20.88" customHeight="1">
      <c r="A639" s="12"/>
      <c r="B639" s="190"/>
      <c r="C639" s="191"/>
      <c r="D639" s="192" t="s">
        <v>71</v>
      </c>
      <c r="E639" s="204" t="s">
        <v>776</v>
      </c>
      <c r="F639" s="204" t="s">
        <v>785</v>
      </c>
      <c r="G639" s="191"/>
      <c r="H639" s="191"/>
      <c r="I639" s="194"/>
      <c r="J639" s="205">
        <f>BK639</f>
        <v>0</v>
      </c>
      <c r="K639" s="191"/>
      <c r="L639" s="196"/>
      <c r="M639" s="197"/>
      <c r="N639" s="198"/>
      <c r="O639" s="198"/>
      <c r="P639" s="199">
        <f>SUM(P640:P920)</f>
        <v>0</v>
      </c>
      <c r="Q639" s="198"/>
      <c r="R639" s="199">
        <f>SUM(R640:R920)</f>
        <v>0.84244125000000003</v>
      </c>
      <c r="S639" s="198"/>
      <c r="T639" s="200">
        <f>SUM(T640:T920)</f>
        <v>246.40859590000002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01" t="s">
        <v>80</v>
      </c>
      <c r="AT639" s="202" t="s">
        <v>71</v>
      </c>
      <c r="AU639" s="202" t="s">
        <v>82</v>
      </c>
      <c r="AY639" s="201" t="s">
        <v>159</v>
      </c>
      <c r="BK639" s="203">
        <f>SUM(BK640:BK920)</f>
        <v>0</v>
      </c>
    </row>
    <row r="640" s="2" customFormat="1" ht="16.5" customHeight="1">
      <c r="A640" s="40"/>
      <c r="B640" s="41"/>
      <c r="C640" s="206" t="s">
        <v>786</v>
      </c>
      <c r="D640" s="206" t="s">
        <v>161</v>
      </c>
      <c r="E640" s="207" t="s">
        <v>787</v>
      </c>
      <c r="F640" s="208" t="s">
        <v>788</v>
      </c>
      <c r="G640" s="209" t="s">
        <v>164</v>
      </c>
      <c r="H640" s="210">
        <v>69.411000000000001</v>
      </c>
      <c r="I640" s="211"/>
      <c r="J640" s="212">
        <f>ROUND(I640*H640,2)</f>
        <v>0</v>
      </c>
      <c r="K640" s="208" t="s">
        <v>165</v>
      </c>
      <c r="L640" s="46"/>
      <c r="M640" s="213" t="s">
        <v>19</v>
      </c>
      <c r="N640" s="214" t="s">
        <v>43</v>
      </c>
      <c r="O640" s="86"/>
      <c r="P640" s="215">
        <f>O640*H640</f>
        <v>0</v>
      </c>
      <c r="Q640" s="215">
        <v>0</v>
      </c>
      <c r="R640" s="215">
        <f>Q640*H640</f>
        <v>0</v>
      </c>
      <c r="S640" s="215">
        <v>2.2000000000000002</v>
      </c>
      <c r="T640" s="216">
        <f>S640*H640</f>
        <v>152.70420000000001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17" t="s">
        <v>166</v>
      </c>
      <c r="AT640" s="217" t="s">
        <v>161</v>
      </c>
      <c r="AU640" s="217" t="s">
        <v>174</v>
      </c>
      <c r="AY640" s="19" t="s">
        <v>159</v>
      </c>
      <c r="BE640" s="218">
        <f>IF(N640="základní",J640,0)</f>
        <v>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19" t="s">
        <v>80</v>
      </c>
      <c r="BK640" s="218">
        <f>ROUND(I640*H640,2)</f>
        <v>0</v>
      </c>
      <c r="BL640" s="19" t="s">
        <v>166</v>
      </c>
      <c r="BM640" s="217" t="s">
        <v>789</v>
      </c>
    </row>
    <row r="641" s="14" customFormat="1">
      <c r="A641" s="14"/>
      <c r="B641" s="230"/>
      <c r="C641" s="231"/>
      <c r="D641" s="221" t="s">
        <v>168</v>
      </c>
      <c r="E641" s="232" t="s">
        <v>19</v>
      </c>
      <c r="F641" s="233" t="s">
        <v>603</v>
      </c>
      <c r="G641" s="231"/>
      <c r="H641" s="234">
        <v>59.357999999999997</v>
      </c>
      <c r="I641" s="235"/>
      <c r="J641" s="231"/>
      <c r="K641" s="231"/>
      <c r="L641" s="236"/>
      <c r="M641" s="237"/>
      <c r="N641" s="238"/>
      <c r="O641" s="238"/>
      <c r="P641" s="238"/>
      <c r="Q641" s="238"/>
      <c r="R641" s="238"/>
      <c r="S641" s="238"/>
      <c r="T641" s="23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0" t="s">
        <v>168</v>
      </c>
      <c r="AU641" s="240" t="s">
        <v>174</v>
      </c>
      <c r="AV641" s="14" t="s">
        <v>82</v>
      </c>
      <c r="AW641" s="14" t="s">
        <v>33</v>
      </c>
      <c r="AX641" s="14" t="s">
        <v>72</v>
      </c>
      <c r="AY641" s="240" t="s">
        <v>159</v>
      </c>
    </row>
    <row r="642" s="14" customFormat="1">
      <c r="A642" s="14"/>
      <c r="B642" s="230"/>
      <c r="C642" s="231"/>
      <c r="D642" s="221" t="s">
        <v>168</v>
      </c>
      <c r="E642" s="232" t="s">
        <v>19</v>
      </c>
      <c r="F642" s="233" t="s">
        <v>604</v>
      </c>
      <c r="G642" s="231"/>
      <c r="H642" s="234">
        <v>6.6500000000000004</v>
      </c>
      <c r="I642" s="235"/>
      <c r="J642" s="231"/>
      <c r="K642" s="231"/>
      <c r="L642" s="236"/>
      <c r="M642" s="237"/>
      <c r="N642" s="238"/>
      <c r="O642" s="238"/>
      <c r="P642" s="238"/>
      <c r="Q642" s="238"/>
      <c r="R642" s="238"/>
      <c r="S642" s="238"/>
      <c r="T642" s="23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0" t="s">
        <v>168</v>
      </c>
      <c r="AU642" s="240" t="s">
        <v>174</v>
      </c>
      <c r="AV642" s="14" t="s">
        <v>82</v>
      </c>
      <c r="AW642" s="14" t="s">
        <v>33</v>
      </c>
      <c r="AX642" s="14" t="s">
        <v>72</v>
      </c>
      <c r="AY642" s="240" t="s">
        <v>159</v>
      </c>
    </row>
    <row r="643" s="14" customFormat="1">
      <c r="A643" s="14"/>
      <c r="B643" s="230"/>
      <c r="C643" s="231"/>
      <c r="D643" s="221" t="s">
        <v>168</v>
      </c>
      <c r="E643" s="232" t="s">
        <v>19</v>
      </c>
      <c r="F643" s="233" t="s">
        <v>605</v>
      </c>
      <c r="G643" s="231"/>
      <c r="H643" s="234">
        <v>3.403</v>
      </c>
      <c r="I643" s="235"/>
      <c r="J643" s="231"/>
      <c r="K643" s="231"/>
      <c r="L643" s="236"/>
      <c r="M643" s="237"/>
      <c r="N643" s="238"/>
      <c r="O643" s="238"/>
      <c r="P643" s="238"/>
      <c r="Q643" s="238"/>
      <c r="R643" s="238"/>
      <c r="S643" s="238"/>
      <c r="T643" s="23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0" t="s">
        <v>168</v>
      </c>
      <c r="AU643" s="240" t="s">
        <v>174</v>
      </c>
      <c r="AV643" s="14" t="s">
        <v>82</v>
      </c>
      <c r="AW643" s="14" t="s">
        <v>33</v>
      </c>
      <c r="AX643" s="14" t="s">
        <v>72</v>
      </c>
      <c r="AY643" s="240" t="s">
        <v>159</v>
      </c>
    </row>
    <row r="644" s="15" customFormat="1">
      <c r="A644" s="15"/>
      <c r="B644" s="241"/>
      <c r="C644" s="242"/>
      <c r="D644" s="221" t="s">
        <v>168</v>
      </c>
      <c r="E644" s="243" t="s">
        <v>19</v>
      </c>
      <c r="F644" s="244" t="s">
        <v>173</v>
      </c>
      <c r="G644" s="242"/>
      <c r="H644" s="245">
        <v>69.411000000000001</v>
      </c>
      <c r="I644" s="246"/>
      <c r="J644" s="242"/>
      <c r="K644" s="242"/>
      <c r="L644" s="247"/>
      <c r="M644" s="248"/>
      <c r="N644" s="249"/>
      <c r="O644" s="249"/>
      <c r="P644" s="249"/>
      <c r="Q644" s="249"/>
      <c r="R644" s="249"/>
      <c r="S644" s="249"/>
      <c r="T644" s="250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1" t="s">
        <v>168</v>
      </c>
      <c r="AU644" s="251" t="s">
        <v>174</v>
      </c>
      <c r="AV644" s="15" t="s">
        <v>174</v>
      </c>
      <c r="AW644" s="15" t="s">
        <v>33</v>
      </c>
      <c r="AX644" s="15" t="s">
        <v>80</v>
      </c>
      <c r="AY644" s="251" t="s">
        <v>159</v>
      </c>
    </row>
    <row r="645" s="2" customFormat="1" ht="24.15" customHeight="1">
      <c r="A645" s="40"/>
      <c r="B645" s="41"/>
      <c r="C645" s="206" t="s">
        <v>790</v>
      </c>
      <c r="D645" s="206" t="s">
        <v>161</v>
      </c>
      <c r="E645" s="207" t="s">
        <v>791</v>
      </c>
      <c r="F645" s="208" t="s">
        <v>792</v>
      </c>
      <c r="G645" s="209" t="s">
        <v>263</v>
      </c>
      <c r="H645" s="210">
        <v>26.75</v>
      </c>
      <c r="I645" s="211"/>
      <c r="J645" s="212">
        <f>ROUND(I645*H645,2)</f>
        <v>0</v>
      </c>
      <c r="K645" s="208" t="s">
        <v>165</v>
      </c>
      <c r="L645" s="46"/>
      <c r="M645" s="213" t="s">
        <v>19</v>
      </c>
      <c r="N645" s="214" t="s">
        <v>43</v>
      </c>
      <c r="O645" s="86"/>
      <c r="P645" s="215">
        <f>O645*H645</f>
        <v>0</v>
      </c>
      <c r="Q645" s="215">
        <v>0</v>
      </c>
      <c r="R645" s="215">
        <f>Q645*H645</f>
        <v>0</v>
      </c>
      <c r="S645" s="215">
        <v>0.0070000000000000001</v>
      </c>
      <c r="T645" s="216">
        <f>S645*H645</f>
        <v>0.18725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17" t="s">
        <v>166</v>
      </c>
      <c r="AT645" s="217" t="s">
        <v>161</v>
      </c>
      <c r="AU645" s="217" t="s">
        <v>174</v>
      </c>
      <c r="AY645" s="19" t="s">
        <v>159</v>
      </c>
      <c r="BE645" s="218">
        <f>IF(N645="základní",J645,0)</f>
        <v>0</v>
      </c>
      <c r="BF645" s="218">
        <f>IF(N645="snížená",J645,0)</f>
        <v>0</v>
      </c>
      <c r="BG645" s="218">
        <f>IF(N645="zákl. přenesená",J645,0)</f>
        <v>0</v>
      </c>
      <c r="BH645" s="218">
        <f>IF(N645="sníž. přenesená",J645,0)</f>
        <v>0</v>
      </c>
      <c r="BI645" s="218">
        <f>IF(N645="nulová",J645,0)</f>
        <v>0</v>
      </c>
      <c r="BJ645" s="19" t="s">
        <v>80</v>
      </c>
      <c r="BK645" s="218">
        <f>ROUND(I645*H645,2)</f>
        <v>0</v>
      </c>
      <c r="BL645" s="19" t="s">
        <v>166</v>
      </c>
      <c r="BM645" s="217" t="s">
        <v>793</v>
      </c>
    </row>
    <row r="646" s="14" customFormat="1">
      <c r="A646" s="14"/>
      <c r="B646" s="230"/>
      <c r="C646" s="231"/>
      <c r="D646" s="221" t="s">
        <v>168</v>
      </c>
      <c r="E646" s="232" t="s">
        <v>19</v>
      </c>
      <c r="F646" s="233" t="s">
        <v>794</v>
      </c>
      <c r="G646" s="231"/>
      <c r="H646" s="234">
        <v>26.75</v>
      </c>
      <c r="I646" s="235"/>
      <c r="J646" s="231"/>
      <c r="K646" s="231"/>
      <c r="L646" s="236"/>
      <c r="M646" s="237"/>
      <c r="N646" s="238"/>
      <c r="O646" s="238"/>
      <c r="P646" s="238"/>
      <c r="Q646" s="238"/>
      <c r="R646" s="238"/>
      <c r="S646" s="238"/>
      <c r="T646" s="23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0" t="s">
        <v>168</v>
      </c>
      <c r="AU646" s="240" t="s">
        <v>174</v>
      </c>
      <c r="AV646" s="14" t="s">
        <v>82</v>
      </c>
      <c r="AW646" s="14" t="s">
        <v>33</v>
      </c>
      <c r="AX646" s="14" t="s">
        <v>72</v>
      </c>
      <c r="AY646" s="240" t="s">
        <v>159</v>
      </c>
    </row>
    <row r="647" s="15" customFormat="1">
      <c r="A647" s="15"/>
      <c r="B647" s="241"/>
      <c r="C647" s="242"/>
      <c r="D647" s="221" t="s">
        <v>168</v>
      </c>
      <c r="E647" s="243" t="s">
        <v>19</v>
      </c>
      <c r="F647" s="244" t="s">
        <v>173</v>
      </c>
      <c r="G647" s="242"/>
      <c r="H647" s="245">
        <v>26.75</v>
      </c>
      <c r="I647" s="246"/>
      <c r="J647" s="242"/>
      <c r="K647" s="242"/>
      <c r="L647" s="247"/>
      <c r="M647" s="248"/>
      <c r="N647" s="249"/>
      <c r="O647" s="249"/>
      <c r="P647" s="249"/>
      <c r="Q647" s="249"/>
      <c r="R647" s="249"/>
      <c r="S647" s="249"/>
      <c r="T647" s="250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51" t="s">
        <v>168</v>
      </c>
      <c r="AU647" s="251" t="s">
        <v>174</v>
      </c>
      <c r="AV647" s="15" t="s">
        <v>174</v>
      </c>
      <c r="AW647" s="15" t="s">
        <v>33</v>
      </c>
      <c r="AX647" s="15" t="s">
        <v>80</v>
      </c>
      <c r="AY647" s="251" t="s">
        <v>159</v>
      </c>
    </row>
    <row r="648" s="2" customFormat="1" ht="24.15" customHeight="1">
      <c r="A648" s="40"/>
      <c r="B648" s="41"/>
      <c r="C648" s="206" t="s">
        <v>795</v>
      </c>
      <c r="D648" s="206" t="s">
        <v>161</v>
      </c>
      <c r="E648" s="207" t="s">
        <v>796</v>
      </c>
      <c r="F648" s="208" t="s">
        <v>797</v>
      </c>
      <c r="G648" s="209" t="s">
        <v>263</v>
      </c>
      <c r="H648" s="210">
        <v>17.850000000000001</v>
      </c>
      <c r="I648" s="211"/>
      <c r="J648" s="212">
        <f>ROUND(I648*H648,2)</f>
        <v>0</v>
      </c>
      <c r="K648" s="208" t="s">
        <v>165</v>
      </c>
      <c r="L648" s="46"/>
      <c r="M648" s="213" t="s">
        <v>19</v>
      </c>
      <c r="N648" s="214" t="s">
        <v>43</v>
      </c>
      <c r="O648" s="86"/>
      <c r="P648" s="215">
        <f>O648*H648</f>
        <v>0</v>
      </c>
      <c r="Q648" s="215">
        <v>0</v>
      </c>
      <c r="R648" s="215">
        <f>Q648*H648</f>
        <v>0</v>
      </c>
      <c r="S648" s="215">
        <v>0.035779999999999999</v>
      </c>
      <c r="T648" s="216">
        <f>S648*H648</f>
        <v>0.63867300000000005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17" t="s">
        <v>260</v>
      </c>
      <c r="AT648" s="217" t="s">
        <v>161</v>
      </c>
      <c r="AU648" s="217" t="s">
        <v>174</v>
      </c>
      <c r="AY648" s="19" t="s">
        <v>159</v>
      </c>
      <c r="BE648" s="218">
        <f>IF(N648="základní",J648,0)</f>
        <v>0</v>
      </c>
      <c r="BF648" s="218">
        <f>IF(N648="snížená",J648,0)</f>
        <v>0</v>
      </c>
      <c r="BG648" s="218">
        <f>IF(N648="zákl. přenesená",J648,0)</f>
        <v>0</v>
      </c>
      <c r="BH648" s="218">
        <f>IF(N648="sníž. přenesená",J648,0)</f>
        <v>0</v>
      </c>
      <c r="BI648" s="218">
        <f>IF(N648="nulová",J648,0)</f>
        <v>0</v>
      </c>
      <c r="BJ648" s="19" t="s">
        <v>80</v>
      </c>
      <c r="BK648" s="218">
        <f>ROUND(I648*H648,2)</f>
        <v>0</v>
      </c>
      <c r="BL648" s="19" t="s">
        <v>260</v>
      </c>
      <c r="BM648" s="217" t="s">
        <v>798</v>
      </c>
    </row>
    <row r="649" s="14" customFormat="1">
      <c r="A649" s="14"/>
      <c r="B649" s="230"/>
      <c r="C649" s="231"/>
      <c r="D649" s="221" t="s">
        <v>168</v>
      </c>
      <c r="E649" s="232" t="s">
        <v>19</v>
      </c>
      <c r="F649" s="233" t="s">
        <v>799</v>
      </c>
      <c r="G649" s="231"/>
      <c r="H649" s="234">
        <v>8.9250000000000007</v>
      </c>
      <c r="I649" s="235"/>
      <c r="J649" s="231"/>
      <c r="K649" s="231"/>
      <c r="L649" s="236"/>
      <c r="M649" s="237"/>
      <c r="N649" s="238"/>
      <c r="O649" s="238"/>
      <c r="P649" s="238"/>
      <c r="Q649" s="238"/>
      <c r="R649" s="238"/>
      <c r="S649" s="238"/>
      <c r="T649" s="23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0" t="s">
        <v>168</v>
      </c>
      <c r="AU649" s="240" t="s">
        <v>174</v>
      </c>
      <c r="AV649" s="14" t="s">
        <v>82</v>
      </c>
      <c r="AW649" s="14" t="s">
        <v>33</v>
      </c>
      <c r="AX649" s="14" t="s">
        <v>72</v>
      </c>
      <c r="AY649" s="240" t="s">
        <v>159</v>
      </c>
    </row>
    <row r="650" s="14" customFormat="1">
      <c r="A650" s="14"/>
      <c r="B650" s="230"/>
      <c r="C650" s="231"/>
      <c r="D650" s="221" t="s">
        <v>168</v>
      </c>
      <c r="E650" s="232" t="s">
        <v>19</v>
      </c>
      <c r="F650" s="233" t="s">
        <v>800</v>
      </c>
      <c r="G650" s="231"/>
      <c r="H650" s="234">
        <v>8.9250000000000007</v>
      </c>
      <c r="I650" s="235"/>
      <c r="J650" s="231"/>
      <c r="K650" s="231"/>
      <c r="L650" s="236"/>
      <c r="M650" s="237"/>
      <c r="N650" s="238"/>
      <c r="O650" s="238"/>
      <c r="P650" s="238"/>
      <c r="Q650" s="238"/>
      <c r="R650" s="238"/>
      <c r="S650" s="238"/>
      <c r="T650" s="23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0" t="s">
        <v>168</v>
      </c>
      <c r="AU650" s="240" t="s">
        <v>174</v>
      </c>
      <c r="AV650" s="14" t="s">
        <v>82</v>
      </c>
      <c r="AW650" s="14" t="s">
        <v>33</v>
      </c>
      <c r="AX650" s="14" t="s">
        <v>72</v>
      </c>
      <c r="AY650" s="240" t="s">
        <v>159</v>
      </c>
    </row>
    <row r="651" s="15" customFormat="1">
      <c r="A651" s="15"/>
      <c r="B651" s="241"/>
      <c r="C651" s="242"/>
      <c r="D651" s="221" t="s">
        <v>168</v>
      </c>
      <c r="E651" s="243" t="s">
        <v>19</v>
      </c>
      <c r="F651" s="244" t="s">
        <v>173</v>
      </c>
      <c r="G651" s="242"/>
      <c r="H651" s="245">
        <v>17.850000000000001</v>
      </c>
      <c r="I651" s="246"/>
      <c r="J651" s="242"/>
      <c r="K651" s="242"/>
      <c r="L651" s="247"/>
      <c r="M651" s="248"/>
      <c r="N651" s="249"/>
      <c r="O651" s="249"/>
      <c r="P651" s="249"/>
      <c r="Q651" s="249"/>
      <c r="R651" s="249"/>
      <c r="S651" s="249"/>
      <c r="T651" s="250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1" t="s">
        <v>168</v>
      </c>
      <c r="AU651" s="251" t="s">
        <v>174</v>
      </c>
      <c r="AV651" s="15" t="s">
        <v>174</v>
      </c>
      <c r="AW651" s="15" t="s">
        <v>33</v>
      </c>
      <c r="AX651" s="15" t="s">
        <v>80</v>
      </c>
      <c r="AY651" s="251" t="s">
        <v>159</v>
      </c>
    </row>
    <row r="652" s="2" customFormat="1" ht="16.5" customHeight="1">
      <c r="A652" s="40"/>
      <c r="B652" s="41"/>
      <c r="C652" s="206" t="s">
        <v>801</v>
      </c>
      <c r="D652" s="206" t="s">
        <v>161</v>
      </c>
      <c r="E652" s="207" t="s">
        <v>802</v>
      </c>
      <c r="F652" s="208" t="s">
        <v>803</v>
      </c>
      <c r="G652" s="209" t="s">
        <v>263</v>
      </c>
      <c r="H652" s="210">
        <v>2.6629999999999998</v>
      </c>
      <c r="I652" s="211"/>
      <c r="J652" s="212">
        <f>ROUND(I652*H652,2)</f>
        <v>0</v>
      </c>
      <c r="K652" s="208" t="s">
        <v>165</v>
      </c>
      <c r="L652" s="46"/>
      <c r="M652" s="213" t="s">
        <v>19</v>
      </c>
      <c r="N652" s="214" t="s">
        <v>43</v>
      </c>
      <c r="O652" s="86"/>
      <c r="P652" s="215">
        <f>O652*H652</f>
        <v>0</v>
      </c>
      <c r="Q652" s="215">
        <v>0</v>
      </c>
      <c r="R652" s="215">
        <f>Q652*H652</f>
        <v>0</v>
      </c>
      <c r="S652" s="215">
        <v>0.00594</v>
      </c>
      <c r="T652" s="216">
        <f>S652*H652</f>
        <v>0.015818219999999997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7" t="s">
        <v>166</v>
      </c>
      <c r="AT652" s="217" t="s">
        <v>161</v>
      </c>
      <c r="AU652" s="217" t="s">
        <v>174</v>
      </c>
      <c r="AY652" s="19" t="s">
        <v>159</v>
      </c>
      <c r="BE652" s="218">
        <f>IF(N652="základní",J652,0)</f>
        <v>0</v>
      </c>
      <c r="BF652" s="218">
        <f>IF(N652="snížená",J652,0)</f>
        <v>0</v>
      </c>
      <c r="BG652" s="218">
        <f>IF(N652="zákl. přenesená",J652,0)</f>
        <v>0</v>
      </c>
      <c r="BH652" s="218">
        <f>IF(N652="sníž. přenesená",J652,0)</f>
        <v>0</v>
      </c>
      <c r="BI652" s="218">
        <f>IF(N652="nulová",J652,0)</f>
        <v>0</v>
      </c>
      <c r="BJ652" s="19" t="s">
        <v>80</v>
      </c>
      <c r="BK652" s="218">
        <f>ROUND(I652*H652,2)</f>
        <v>0</v>
      </c>
      <c r="BL652" s="19" t="s">
        <v>166</v>
      </c>
      <c r="BM652" s="217" t="s">
        <v>804</v>
      </c>
    </row>
    <row r="653" s="14" customFormat="1">
      <c r="A653" s="14"/>
      <c r="B653" s="230"/>
      <c r="C653" s="231"/>
      <c r="D653" s="221" t="s">
        <v>168</v>
      </c>
      <c r="E653" s="232" t="s">
        <v>19</v>
      </c>
      <c r="F653" s="233" t="s">
        <v>805</v>
      </c>
      <c r="G653" s="231"/>
      <c r="H653" s="234">
        <v>2.6629999999999998</v>
      </c>
      <c r="I653" s="235"/>
      <c r="J653" s="231"/>
      <c r="K653" s="231"/>
      <c r="L653" s="236"/>
      <c r="M653" s="237"/>
      <c r="N653" s="238"/>
      <c r="O653" s="238"/>
      <c r="P653" s="238"/>
      <c r="Q653" s="238"/>
      <c r="R653" s="238"/>
      <c r="S653" s="238"/>
      <c r="T653" s="23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0" t="s">
        <v>168</v>
      </c>
      <c r="AU653" s="240" t="s">
        <v>174</v>
      </c>
      <c r="AV653" s="14" t="s">
        <v>82</v>
      </c>
      <c r="AW653" s="14" t="s">
        <v>33</v>
      </c>
      <c r="AX653" s="14" t="s">
        <v>72</v>
      </c>
      <c r="AY653" s="240" t="s">
        <v>159</v>
      </c>
    </row>
    <row r="654" s="15" customFormat="1">
      <c r="A654" s="15"/>
      <c r="B654" s="241"/>
      <c r="C654" s="242"/>
      <c r="D654" s="221" t="s">
        <v>168</v>
      </c>
      <c r="E654" s="243" t="s">
        <v>19</v>
      </c>
      <c r="F654" s="244" t="s">
        <v>173</v>
      </c>
      <c r="G654" s="242"/>
      <c r="H654" s="245">
        <v>2.6629999999999998</v>
      </c>
      <c r="I654" s="246"/>
      <c r="J654" s="242"/>
      <c r="K654" s="242"/>
      <c r="L654" s="247"/>
      <c r="M654" s="248"/>
      <c r="N654" s="249"/>
      <c r="O654" s="249"/>
      <c r="P654" s="249"/>
      <c r="Q654" s="249"/>
      <c r="R654" s="249"/>
      <c r="S654" s="249"/>
      <c r="T654" s="250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51" t="s">
        <v>168</v>
      </c>
      <c r="AU654" s="251" t="s">
        <v>174</v>
      </c>
      <c r="AV654" s="15" t="s">
        <v>174</v>
      </c>
      <c r="AW654" s="15" t="s">
        <v>33</v>
      </c>
      <c r="AX654" s="15" t="s">
        <v>80</v>
      </c>
      <c r="AY654" s="251" t="s">
        <v>159</v>
      </c>
    </row>
    <row r="655" s="2" customFormat="1" ht="16.5" customHeight="1">
      <c r="A655" s="40"/>
      <c r="B655" s="41"/>
      <c r="C655" s="206" t="s">
        <v>806</v>
      </c>
      <c r="D655" s="206" t="s">
        <v>161</v>
      </c>
      <c r="E655" s="207" t="s">
        <v>807</v>
      </c>
      <c r="F655" s="208" t="s">
        <v>808</v>
      </c>
      <c r="G655" s="209" t="s">
        <v>270</v>
      </c>
      <c r="H655" s="210">
        <v>50.399999999999999</v>
      </c>
      <c r="I655" s="211"/>
      <c r="J655" s="212">
        <f>ROUND(I655*H655,2)</f>
        <v>0</v>
      </c>
      <c r="K655" s="208" t="s">
        <v>165</v>
      </c>
      <c r="L655" s="46"/>
      <c r="M655" s="213" t="s">
        <v>19</v>
      </c>
      <c r="N655" s="214" t="s">
        <v>43</v>
      </c>
      <c r="O655" s="86"/>
      <c r="P655" s="215">
        <f>O655*H655</f>
        <v>0</v>
      </c>
      <c r="Q655" s="215">
        <v>0</v>
      </c>
      <c r="R655" s="215">
        <f>Q655*H655</f>
        <v>0</v>
      </c>
      <c r="S655" s="215">
        <v>0.0016999999999999999</v>
      </c>
      <c r="T655" s="216">
        <f>S655*H655</f>
        <v>0.085679999999999992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7" t="s">
        <v>166</v>
      </c>
      <c r="AT655" s="217" t="s">
        <v>161</v>
      </c>
      <c r="AU655" s="217" t="s">
        <v>174</v>
      </c>
      <c r="AY655" s="19" t="s">
        <v>159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9" t="s">
        <v>80</v>
      </c>
      <c r="BK655" s="218">
        <f>ROUND(I655*H655,2)</f>
        <v>0</v>
      </c>
      <c r="BL655" s="19" t="s">
        <v>166</v>
      </c>
      <c r="BM655" s="217" t="s">
        <v>809</v>
      </c>
    </row>
    <row r="656" s="14" customFormat="1">
      <c r="A656" s="14"/>
      <c r="B656" s="230"/>
      <c r="C656" s="231"/>
      <c r="D656" s="221" t="s">
        <v>168</v>
      </c>
      <c r="E656" s="232" t="s">
        <v>19</v>
      </c>
      <c r="F656" s="233" t="s">
        <v>810</v>
      </c>
      <c r="G656" s="231"/>
      <c r="H656" s="234">
        <v>50.399999999999999</v>
      </c>
      <c r="I656" s="235"/>
      <c r="J656" s="231"/>
      <c r="K656" s="231"/>
      <c r="L656" s="236"/>
      <c r="M656" s="237"/>
      <c r="N656" s="238"/>
      <c r="O656" s="238"/>
      <c r="P656" s="238"/>
      <c r="Q656" s="238"/>
      <c r="R656" s="238"/>
      <c r="S656" s="238"/>
      <c r="T656" s="23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0" t="s">
        <v>168</v>
      </c>
      <c r="AU656" s="240" t="s">
        <v>174</v>
      </c>
      <c r="AV656" s="14" t="s">
        <v>82</v>
      </c>
      <c r="AW656" s="14" t="s">
        <v>33</v>
      </c>
      <c r="AX656" s="14" t="s">
        <v>72</v>
      </c>
      <c r="AY656" s="240" t="s">
        <v>159</v>
      </c>
    </row>
    <row r="657" s="15" customFormat="1">
      <c r="A657" s="15"/>
      <c r="B657" s="241"/>
      <c r="C657" s="242"/>
      <c r="D657" s="221" t="s">
        <v>168</v>
      </c>
      <c r="E657" s="243" t="s">
        <v>19</v>
      </c>
      <c r="F657" s="244" t="s">
        <v>173</v>
      </c>
      <c r="G657" s="242"/>
      <c r="H657" s="245">
        <v>50.399999999999999</v>
      </c>
      <c r="I657" s="246"/>
      <c r="J657" s="242"/>
      <c r="K657" s="242"/>
      <c r="L657" s="247"/>
      <c r="M657" s="248"/>
      <c r="N657" s="249"/>
      <c r="O657" s="249"/>
      <c r="P657" s="249"/>
      <c r="Q657" s="249"/>
      <c r="R657" s="249"/>
      <c r="S657" s="249"/>
      <c r="T657" s="250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51" t="s">
        <v>168</v>
      </c>
      <c r="AU657" s="251" t="s">
        <v>174</v>
      </c>
      <c r="AV657" s="15" t="s">
        <v>174</v>
      </c>
      <c r="AW657" s="15" t="s">
        <v>33</v>
      </c>
      <c r="AX657" s="15" t="s">
        <v>80</v>
      </c>
      <c r="AY657" s="251" t="s">
        <v>159</v>
      </c>
    </row>
    <row r="658" s="2" customFormat="1" ht="16.5" customHeight="1">
      <c r="A658" s="40"/>
      <c r="B658" s="41"/>
      <c r="C658" s="206" t="s">
        <v>811</v>
      </c>
      <c r="D658" s="206" t="s">
        <v>161</v>
      </c>
      <c r="E658" s="207" t="s">
        <v>812</v>
      </c>
      <c r="F658" s="208" t="s">
        <v>813</v>
      </c>
      <c r="G658" s="209" t="s">
        <v>270</v>
      </c>
      <c r="H658" s="210">
        <v>5.3499999999999996</v>
      </c>
      <c r="I658" s="211"/>
      <c r="J658" s="212">
        <f>ROUND(I658*H658,2)</f>
        <v>0</v>
      </c>
      <c r="K658" s="208" t="s">
        <v>165</v>
      </c>
      <c r="L658" s="46"/>
      <c r="M658" s="213" t="s">
        <v>19</v>
      </c>
      <c r="N658" s="214" t="s">
        <v>43</v>
      </c>
      <c r="O658" s="86"/>
      <c r="P658" s="215">
        <f>O658*H658</f>
        <v>0</v>
      </c>
      <c r="Q658" s="215">
        <v>0</v>
      </c>
      <c r="R658" s="215">
        <f>Q658*H658</f>
        <v>0</v>
      </c>
      <c r="S658" s="215">
        <v>0.0017700000000000001</v>
      </c>
      <c r="T658" s="216">
        <f>S658*H658</f>
        <v>0.0094695000000000005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7" t="s">
        <v>166</v>
      </c>
      <c r="AT658" s="217" t="s">
        <v>161</v>
      </c>
      <c r="AU658" s="217" t="s">
        <v>174</v>
      </c>
      <c r="AY658" s="19" t="s">
        <v>159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9" t="s">
        <v>80</v>
      </c>
      <c r="BK658" s="218">
        <f>ROUND(I658*H658,2)</f>
        <v>0</v>
      </c>
      <c r="BL658" s="19" t="s">
        <v>166</v>
      </c>
      <c r="BM658" s="217" t="s">
        <v>814</v>
      </c>
    </row>
    <row r="659" s="14" customFormat="1">
      <c r="A659" s="14"/>
      <c r="B659" s="230"/>
      <c r="C659" s="231"/>
      <c r="D659" s="221" t="s">
        <v>168</v>
      </c>
      <c r="E659" s="232" t="s">
        <v>19</v>
      </c>
      <c r="F659" s="233" t="s">
        <v>815</v>
      </c>
      <c r="G659" s="231"/>
      <c r="H659" s="234">
        <v>5.3499999999999996</v>
      </c>
      <c r="I659" s="235"/>
      <c r="J659" s="231"/>
      <c r="K659" s="231"/>
      <c r="L659" s="236"/>
      <c r="M659" s="237"/>
      <c r="N659" s="238"/>
      <c r="O659" s="238"/>
      <c r="P659" s="238"/>
      <c r="Q659" s="238"/>
      <c r="R659" s="238"/>
      <c r="S659" s="238"/>
      <c r="T659" s="23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0" t="s">
        <v>168</v>
      </c>
      <c r="AU659" s="240" t="s">
        <v>174</v>
      </c>
      <c r="AV659" s="14" t="s">
        <v>82</v>
      </c>
      <c r="AW659" s="14" t="s">
        <v>33</v>
      </c>
      <c r="AX659" s="14" t="s">
        <v>72</v>
      </c>
      <c r="AY659" s="240" t="s">
        <v>159</v>
      </c>
    </row>
    <row r="660" s="15" customFormat="1">
      <c r="A660" s="15"/>
      <c r="B660" s="241"/>
      <c r="C660" s="242"/>
      <c r="D660" s="221" t="s">
        <v>168</v>
      </c>
      <c r="E660" s="243" t="s">
        <v>19</v>
      </c>
      <c r="F660" s="244" t="s">
        <v>173</v>
      </c>
      <c r="G660" s="242"/>
      <c r="H660" s="245">
        <v>5.3499999999999996</v>
      </c>
      <c r="I660" s="246"/>
      <c r="J660" s="242"/>
      <c r="K660" s="242"/>
      <c r="L660" s="247"/>
      <c r="M660" s="248"/>
      <c r="N660" s="249"/>
      <c r="O660" s="249"/>
      <c r="P660" s="249"/>
      <c r="Q660" s="249"/>
      <c r="R660" s="249"/>
      <c r="S660" s="249"/>
      <c r="T660" s="250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51" t="s">
        <v>168</v>
      </c>
      <c r="AU660" s="251" t="s">
        <v>174</v>
      </c>
      <c r="AV660" s="15" t="s">
        <v>174</v>
      </c>
      <c r="AW660" s="15" t="s">
        <v>33</v>
      </c>
      <c r="AX660" s="15" t="s">
        <v>80</v>
      </c>
      <c r="AY660" s="251" t="s">
        <v>159</v>
      </c>
    </row>
    <row r="661" s="2" customFormat="1" ht="16.5" customHeight="1">
      <c r="A661" s="40"/>
      <c r="B661" s="41"/>
      <c r="C661" s="206" t="s">
        <v>816</v>
      </c>
      <c r="D661" s="206" t="s">
        <v>161</v>
      </c>
      <c r="E661" s="207" t="s">
        <v>817</v>
      </c>
      <c r="F661" s="208" t="s">
        <v>818</v>
      </c>
      <c r="G661" s="209" t="s">
        <v>270</v>
      </c>
      <c r="H661" s="210">
        <v>76.25</v>
      </c>
      <c r="I661" s="211"/>
      <c r="J661" s="212">
        <f>ROUND(I661*H661,2)</f>
        <v>0</v>
      </c>
      <c r="K661" s="208" t="s">
        <v>165</v>
      </c>
      <c r="L661" s="46"/>
      <c r="M661" s="213" t="s">
        <v>19</v>
      </c>
      <c r="N661" s="214" t="s">
        <v>43</v>
      </c>
      <c r="O661" s="86"/>
      <c r="P661" s="215">
        <f>O661*H661</f>
        <v>0</v>
      </c>
      <c r="Q661" s="215">
        <v>0</v>
      </c>
      <c r="R661" s="215">
        <f>Q661*H661</f>
        <v>0</v>
      </c>
      <c r="S661" s="215">
        <v>0.00167</v>
      </c>
      <c r="T661" s="216">
        <f>S661*H661</f>
        <v>0.12733749999999999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7" t="s">
        <v>166</v>
      </c>
      <c r="AT661" s="217" t="s">
        <v>161</v>
      </c>
      <c r="AU661" s="217" t="s">
        <v>174</v>
      </c>
      <c r="AY661" s="19" t="s">
        <v>159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9" t="s">
        <v>80</v>
      </c>
      <c r="BK661" s="218">
        <f>ROUND(I661*H661,2)</f>
        <v>0</v>
      </c>
      <c r="BL661" s="19" t="s">
        <v>166</v>
      </c>
      <c r="BM661" s="217" t="s">
        <v>819</v>
      </c>
    </row>
    <row r="662" s="14" customFormat="1">
      <c r="A662" s="14"/>
      <c r="B662" s="230"/>
      <c r="C662" s="231"/>
      <c r="D662" s="221" t="s">
        <v>168</v>
      </c>
      <c r="E662" s="232" t="s">
        <v>19</v>
      </c>
      <c r="F662" s="233" t="s">
        <v>820</v>
      </c>
      <c r="G662" s="231"/>
      <c r="H662" s="234">
        <v>76.25</v>
      </c>
      <c r="I662" s="235"/>
      <c r="J662" s="231"/>
      <c r="K662" s="231"/>
      <c r="L662" s="236"/>
      <c r="M662" s="237"/>
      <c r="N662" s="238"/>
      <c r="O662" s="238"/>
      <c r="P662" s="238"/>
      <c r="Q662" s="238"/>
      <c r="R662" s="238"/>
      <c r="S662" s="238"/>
      <c r="T662" s="23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0" t="s">
        <v>168</v>
      </c>
      <c r="AU662" s="240" t="s">
        <v>174</v>
      </c>
      <c r="AV662" s="14" t="s">
        <v>82</v>
      </c>
      <c r="AW662" s="14" t="s">
        <v>33</v>
      </c>
      <c r="AX662" s="14" t="s">
        <v>72</v>
      </c>
      <c r="AY662" s="240" t="s">
        <v>159</v>
      </c>
    </row>
    <row r="663" s="15" customFormat="1">
      <c r="A663" s="15"/>
      <c r="B663" s="241"/>
      <c r="C663" s="242"/>
      <c r="D663" s="221" t="s">
        <v>168</v>
      </c>
      <c r="E663" s="243" t="s">
        <v>19</v>
      </c>
      <c r="F663" s="244" t="s">
        <v>173</v>
      </c>
      <c r="G663" s="242"/>
      <c r="H663" s="245">
        <v>76.25</v>
      </c>
      <c r="I663" s="246"/>
      <c r="J663" s="242"/>
      <c r="K663" s="242"/>
      <c r="L663" s="247"/>
      <c r="M663" s="248"/>
      <c r="N663" s="249"/>
      <c r="O663" s="249"/>
      <c r="P663" s="249"/>
      <c r="Q663" s="249"/>
      <c r="R663" s="249"/>
      <c r="S663" s="249"/>
      <c r="T663" s="250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51" t="s">
        <v>168</v>
      </c>
      <c r="AU663" s="251" t="s">
        <v>174</v>
      </c>
      <c r="AV663" s="15" t="s">
        <v>174</v>
      </c>
      <c r="AW663" s="15" t="s">
        <v>33</v>
      </c>
      <c r="AX663" s="15" t="s">
        <v>80</v>
      </c>
      <c r="AY663" s="251" t="s">
        <v>159</v>
      </c>
    </row>
    <row r="664" s="2" customFormat="1" ht="16.5" customHeight="1">
      <c r="A664" s="40"/>
      <c r="B664" s="41"/>
      <c r="C664" s="206" t="s">
        <v>821</v>
      </c>
      <c r="D664" s="206" t="s">
        <v>161</v>
      </c>
      <c r="E664" s="207" t="s">
        <v>822</v>
      </c>
      <c r="F664" s="208" t="s">
        <v>823</v>
      </c>
      <c r="G664" s="209" t="s">
        <v>270</v>
      </c>
      <c r="H664" s="210">
        <v>56.5</v>
      </c>
      <c r="I664" s="211"/>
      <c r="J664" s="212">
        <f>ROUND(I664*H664,2)</f>
        <v>0</v>
      </c>
      <c r="K664" s="208" t="s">
        <v>165</v>
      </c>
      <c r="L664" s="46"/>
      <c r="M664" s="213" t="s">
        <v>19</v>
      </c>
      <c r="N664" s="214" t="s">
        <v>43</v>
      </c>
      <c r="O664" s="86"/>
      <c r="P664" s="215">
        <f>O664*H664</f>
        <v>0</v>
      </c>
      <c r="Q664" s="215">
        <v>0</v>
      </c>
      <c r="R664" s="215">
        <f>Q664*H664</f>
        <v>0</v>
      </c>
      <c r="S664" s="215">
        <v>0.0025999999999999999</v>
      </c>
      <c r="T664" s="216">
        <f>S664*H664</f>
        <v>0.1469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17" t="s">
        <v>166</v>
      </c>
      <c r="AT664" s="217" t="s">
        <v>161</v>
      </c>
      <c r="AU664" s="217" t="s">
        <v>174</v>
      </c>
      <c r="AY664" s="19" t="s">
        <v>159</v>
      </c>
      <c r="BE664" s="218">
        <f>IF(N664="základní",J664,0)</f>
        <v>0</v>
      </c>
      <c r="BF664" s="218">
        <f>IF(N664="snížená",J664,0)</f>
        <v>0</v>
      </c>
      <c r="BG664" s="218">
        <f>IF(N664="zákl. přenesená",J664,0)</f>
        <v>0</v>
      </c>
      <c r="BH664" s="218">
        <f>IF(N664="sníž. přenesená",J664,0)</f>
        <v>0</v>
      </c>
      <c r="BI664" s="218">
        <f>IF(N664="nulová",J664,0)</f>
        <v>0</v>
      </c>
      <c r="BJ664" s="19" t="s">
        <v>80</v>
      </c>
      <c r="BK664" s="218">
        <f>ROUND(I664*H664,2)</f>
        <v>0</v>
      </c>
      <c r="BL664" s="19" t="s">
        <v>166</v>
      </c>
      <c r="BM664" s="217" t="s">
        <v>824</v>
      </c>
    </row>
    <row r="665" s="14" customFormat="1">
      <c r="A665" s="14"/>
      <c r="B665" s="230"/>
      <c r="C665" s="231"/>
      <c r="D665" s="221" t="s">
        <v>168</v>
      </c>
      <c r="E665" s="232" t="s">
        <v>19</v>
      </c>
      <c r="F665" s="233" t="s">
        <v>825</v>
      </c>
      <c r="G665" s="231"/>
      <c r="H665" s="234">
        <v>56.5</v>
      </c>
      <c r="I665" s="235"/>
      <c r="J665" s="231"/>
      <c r="K665" s="231"/>
      <c r="L665" s="236"/>
      <c r="M665" s="237"/>
      <c r="N665" s="238"/>
      <c r="O665" s="238"/>
      <c r="P665" s="238"/>
      <c r="Q665" s="238"/>
      <c r="R665" s="238"/>
      <c r="S665" s="238"/>
      <c r="T665" s="23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0" t="s">
        <v>168</v>
      </c>
      <c r="AU665" s="240" t="s">
        <v>174</v>
      </c>
      <c r="AV665" s="14" t="s">
        <v>82</v>
      </c>
      <c r="AW665" s="14" t="s">
        <v>33</v>
      </c>
      <c r="AX665" s="14" t="s">
        <v>72</v>
      </c>
      <c r="AY665" s="240" t="s">
        <v>159</v>
      </c>
    </row>
    <row r="666" s="15" customFormat="1">
      <c r="A666" s="15"/>
      <c r="B666" s="241"/>
      <c r="C666" s="242"/>
      <c r="D666" s="221" t="s">
        <v>168</v>
      </c>
      <c r="E666" s="243" t="s">
        <v>19</v>
      </c>
      <c r="F666" s="244" t="s">
        <v>173</v>
      </c>
      <c r="G666" s="242"/>
      <c r="H666" s="245">
        <v>56.5</v>
      </c>
      <c r="I666" s="246"/>
      <c r="J666" s="242"/>
      <c r="K666" s="242"/>
      <c r="L666" s="247"/>
      <c r="M666" s="248"/>
      <c r="N666" s="249"/>
      <c r="O666" s="249"/>
      <c r="P666" s="249"/>
      <c r="Q666" s="249"/>
      <c r="R666" s="249"/>
      <c r="S666" s="249"/>
      <c r="T666" s="250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51" t="s">
        <v>168</v>
      </c>
      <c r="AU666" s="251" t="s">
        <v>174</v>
      </c>
      <c r="AV666" s="15" t="s">
        <v>174</v>
      </c>
      <c r="AW666" s="15" t="s">
        <v>33</v>
      </c>
      <c r="AX666" s="15" t="s">
        <v>80</v>
      </c>
      <c r="AY666" s="251" t="s">
        <v>159</v>
      </c>
    </row>
    <row r="667" s="2" customFormat="1" ht="16.5" customHeight="1">
      <c r="A667" s="40"/>
      <c r="B667" s="41"/>
      <c r="C667" s="206" t="s">
        <v>826</v>
      </c>
      <c r="D667" s="206" t="s">
        <v>161</v>
      </c>
      <c r="E667" s="207" t="s">
        <v>827</v>
      </c>
      <c r="F667" s="208" t="s">
        <v>828</v>
      </c>
      <c r="G667" s="209" t="s">
        <v>270</v>
      </c>
      <c r="H667" s="210">
        <v>34</v>
      </c>
      <c r="I667" s="211"/>
      <c r="J667" s="212">
        <f>ROUND(I667*H667,2)</f>
        <v>0</v>
      </c>
      <c r="K667" s="208" t="s">
        <v>165</v>
      </c>
      <c r="L667" s="46"/>
      <c r="M667" s="213" t="s">
        <v>19</v>
      </c>
      <c r="N667" s="214" t="s">
        <v>43</v>
      </c>
      <c r="O667" s="86"/>
      <c r="P667" s="215">
        <f>O667*H667</f>
        <v>0</v>
      </c>
      <c r="Q667" s="215">
        <v>0</v>
      </c>
      <c r="R667" s="215">
        <f>Q667*H667</f>
        <v>0</v>
      </c>
      <c r="S667" s="215">
        <v>0.0039399999999999999</v>
      </c>
      <c r="T667" s="216">
        <f>S667*H667</f>
        <v>0.13396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17" t="s">
        <v>166</v>
      </c>
      <c r="AT667" s="217" t="s">
        <v>161</v>
      </c>
      <c r="AU667" s="217" t="s">
        <v>174</v>
      </c>
      <c r="AY667" s="19" t="s">
        <v>159</v>
      </c>
      <c r="BE667" s="218">
        <f>IF(N667="základní",J667,0)</f>
        <v>0</v>
      </c>
      <c r="BF667" s="218">
        <f>IF(N667="snížená",J667,0)</f>
        <v>0</v>
      </c>
      <c r="BG667" s="218">
        <f>IF(N667="zákl. přenesená",J667,0)</f>
        <v>0</v>
      </c>
      <c r="BH667" s="218">
        <f>IF(N667="sníž. přenesená",J667,0)</f>
        <v>0</v>
      </c>
      <c r="BI667" s="218">
        <f>IF(N667="nulová",J667,0)</f>
        <v>0</v>
      </c>
      <c r="BJ667" s="19" t="s">
        <v>80</v>
      </c>
      <c r="BK667" s="218">
        <f>ROUND(I667*H667,2)</f>
        <v>0</v>
      </c>
      <c r="BL667" s="19" t="s">
        <v>166</v>
      </c>
      <c r="BM667" s="217" t="s">
        <v>829</v>
      </c>
    </row>
    <row r="668" s="14" customFormat="1">
      <c r="A668" s="14"/>
      <c r="B668" s="230"/>
      <c r="C668" s="231"/>
      <c r="D668" s="221" t="s">
        <v>168</v>
      </c>
      <c r="E668" s="232" t="s">
        <v>19</v>
      </c>
      <c r="F668" s="233" t="s">
        <v>830</v>
      </c>
      <c r="G668" s="231"/>
      <c r="H668" s="234">
        <v>34</v>
      </c>
      <c r="I668" s="235"/>
      <c r="J668" s="231"/>
      <c r="K668" s="231"/>
      <c r="L668" s="236"/>
      <c r="M668" s="237"/>
      <c r="N668" s="238"/>
      <c r="O668" s="238"/>
      <c r="P668" s="238"/>
      <c r="Q668" s="238"/>
      <c r="R668" s="238"/>
      <c r="S668" s="238"/>
      <c r="T668" s="23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0" t="s">
        <v>168</v>
      </c>
      <c r="AU668" s="240" t="s">
        <v>174</v>
      </c>
      <c r="AV668" s="14" t="s">
        <v>82</v>
      </c>
      <c r="AW668" s="14" t="s">
        <v>33</v>
      </c>
      <c r="AX668" s="14" t="s">
        <v>72</v>
      </c>
      <c r="AY668" s="240" t="s">
        <v>159</v>
      </c>
    </row>
    <row r="669" s="15" customFormat="1">
      <c r="A669" s="15"/>
      <c r="B669" s="241"/>
      <c r="C669" s="242"/>
      <c r="D669" s="221" t="s">
        <v>168</v>
      </c>
      <c r="E669" s="243" t="s">
        <v>19</v>
      </c>
      <c r="F669" s="244" t="s">
        <v>173</v>
      </c>
      <c r="G669" s="242"/>
      <c r="H669" s="245">
        <v>34</v>
      </c>
      <c r="I669" s="246"/>
      <c r="J669" s="242"/>
      <c r="K669" s="242"/>
      <c r="L669" s="247"/>
      <c r="M669" s="248"/>
      <c r="N669" s="249"/>
      <c r="O669" s="249"/>
      <c r="P669" s="249"/>
      <c r="Q669" s="249"/>
      <c r="R669" s="249"/>
      <c r="S669" s="249"/>
      <c r="T669" s="250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51" t="s">
        <v>168</v>
      </c>
      <c r="AU669" s="251" t="s">
        <v>174</v>
      </c>
      <c r="AV669" s="15" t="s">
        <v>174</v>
      </c>
      <c r="AW669" s="15" t="s">
        <v>33</v>
      </c>
      <c r="AX669" s="15" t="s">
        <v>80</v>
      </c>
      <c r="AY669" s="251" t="s">
        <v>159</v>
      </c>
    </row>
    <row r="670" s="2" customFormat="1" ht="16.5" customHeight="1">
      <c r="A670" s="40"/>
      <c r="B670" s="41"/>
      <c r="C670" s="206" t="s">
        <v>831</v>
      </c>
      <c r="D670" s="206" t="s">
        <v>161</v>
      </c>
      <c r="E670" s="207" t="s">
        <v>832</v>
      </c>
      <c r="F670" s="208" t="s">
        <v>833</v>
      </c>
      <c r="G670" s="209" t="s">
        <v>263</v>
      </c>
      <c r="H670" s="210">
        <v>26.75</v>
      </c>
      <c r="I670" s="211"/>
      <c r="J670" s="212">
        <f>ROUND(I670*H670,2)</f>
        <v>0</v>
      </c>
      <c r="K670" s="208" t="s">
        <v>165</v>
      </c>
      <c r="L670" s="46"/>
      <c r="M670" s="213" t="s">
        <v>19</v>
      </c>
      <c r="N670" s="214" t="s">
        <v>43</v>
      </c>
      <c r="O670" s="86"/>
      <c r="P670" s="215">
        <f>O670*H670</f>
        <v>0</v>
      </c>
      <c r="Q670" s="215">
        <v>0</v>
      </c>
      <c r="R670" s="215">
        <f>Q670*H670</f>
        <v>0</v>
      </c>
      <c r="S670" s="215">
        <v>0.01533</v>
      </c>
      <c r="T670" s="216">
        <f>S670*H670</f>
        <v>0.41007749999999998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17" t="s">
        <v>166</v>
      </c>
      <c r="AT670" s="217" t="s">
        <v>161</v>
      </c>
      <c r="AU670" s="217" t="s">
        <v>174</v>
      </c>
      <c r="AY670" s="19" t="s">
        <v>159</v>
      </c>
      <c r="BE670" s="218">
        <f>IF(N670="základní",J670,0)</f>
        <v>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19" t="s">
        <v>80</v>
      </c>
      <c r="BK670" s="218">
        <f>ROUND(I670*H670,2)</f>
        <v>0</v>
      </c>
      <c r="BL670" s="19" t="s">
        <v>166</v>
      </c>
      <c r="BM670" s="217" t="s">
        <v>834</v>
      </c>
    </row>
    <row r="671" s="14" customFormat="1">
      <c r="A671" s="14"/>
      <c r="B671" s="230"/>
      <c r="C671" s="231"/>
      <c r="D671" s="221" t="s">
        <v>168</v>
      </c>
      <c r="E671" s="232" t="s">
        <v>19</v>
      </c>
      <c r="F671" s="233" t="s">
        <v>794</v>
      </c>
      <c r="G671" s="231"/>
      <c r="H671" s="234">
        <v>26.75</v>
      </c>
      <c r="I671" s="235"/>
      <c r="J671" s="231"/>
      <c r="K671" s="231"/>
      <c r="L671" s="236"/>
      <c r="M671" s="237"/>
      <c r="N671" s="238"/>
      <c r="O671" s="238"/>
      <c r="P671" s="238"/>
      <c r="Q671" s="238"/>
      <c r="R671" s="238"/>
      <c r="S671" s="238"/>
      <c r="T671" s="23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0" t="s">
        <v>168</v>
      </c>
      <c r="AU671" s="240" t="s">
        <v>174</v>
      </c>
      <c r="AV671" s="14" t="s">
        <v>82</v>
      </c>
      <c r="AW671" s="14" t="s">
        <v>33</v>
      </c>
      <c r="AX671" s="14" t="s">
        <v>72</v>
      </c>
      <c r="AY671" s="240" t="s">
        <v>159</v>
      </c>
    </row>
    <row r="672" s="15" customFormat="1">
      <c r="A672" s="15"/>
      <c r="B672" s="241"/>
      <c r="C672" s="242"/>
      <c r="D672" s="221" t="s">
        <v>168</v>
      </c>
      <c r="E672" s="243" t="s">
        <v>19</v>
      </c>
      <c r="F672" s="244" t="s">
        <v>173</v>
      </c>
      <c r="G672" s="242"/>
      <c r="H672" s="245">
        <v>26.75</v>
      </c>
      <c r="I672" s="246"/>
      <c r="J672" s="242"/>
      <c r="K672" s="242"/>
      <c r="L672" s="247"/>
      <c r="M672" s="248"/>
      <c r="N672" s="249"/>
      <c r="O672" s="249"/>
      <c r="P672" s="249"/>
      <c r="Q672" s="249"/>
      <c r="R672" s="249"/>
      <c r="S672" s="249"/>
      <c r="T672" s="250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51" t="s">
        <v>168</v>
      </c>
      <c r="AU672" s="251" t="s">
        <v>174</v>
      </c>
      <c r="AV672" s="15" t="s">
        <v>174</v>
      </c>
      <c r="AW672" s="15" t="s">
        <v>33</v>
      </c>
      <c r="AX672" s="15" t="s">
        <v>80</v>
      </c>
      <c r="AY672" s="251" t="s">
        <v>159</v>
      </c>
    </row>
    <row r="673" s="2" customFormat="1" ht="16.5" customHeight="1">
      <c r="A673" s="40"/>
      <c r="B673" s="41"/>
      <c r="C673" s="206" t="s">
        <v>835</v>
      </c>
      <c r="D673" s="206" t="s">
        <v>161</v>
      </c>
      <c r="E673" s="207" t="s">
        <v>836</v>
      </c>
      <c r="F673" s="208" t="s">
        <v>837</v>
      </c>
      <c r="G673" s="209" t="s">
        <v>270</v>
      </c>
      <c r="H673" s="210">
        <v>77.099999999999994</v>
      </c>
      <c r="I673" s="211"/>
      <c r="J673" s="212">
        <f>ROUND(I673*H673,2)</f>
        <v>0</v>
      </c>
      <c r="K673" s="208" t="s">
        <v>165</v>
      </c>
      <c r="L673" s="46"/>
      <c r="M673" s="213" t="s">
        <v>19</v>
      </c>
      <c r="N673" s="214" t="s">
        <v>43</v>
      </c>
      <c r="O673" s="86"/>
      <c r="P673" s="215">
        <f>O673*H673</f>
        <v>0</v>
      </c>
      <c r="Q673" s="215">
        <v>0</v>
      </c>
      <c r="R673" s="215">
        <f>Q673*H673</f>
        <v>0</v>
      </c>
      <c r="S673" s="215">
        <v>0.0030000000000000001</v>
      </c>
      <c r="T673" s="216">
        <f>S673*H673</f>
        <v>0.23129999999999998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17" t="s">
        <v>166</v>
      </c>
      <c r="AT673" s="217" t="s">
        <v>161</v>
      </c>
      <c r="AU673" s="217" t="s">
        <v>174</v>
      </c>
      <c r="AY673" s="19" t="s">
        <v>159</v>
      </c>
      <c r="BE673" s="218">
        <f>IF(N673="základní",J673,0)</f>
        <v>0</v>
      </c>
      <c r="BF673" s="218">
        <f>IF(N673="snížená",J673,0)</f>
        <v>0</v>
      </c>
      <c r="BG673" s="218">
        <f>IF(N673="zákl. přenesená",J673,0)</f>
        <v>0</v>
      </c>
      <c r="BH673" s="218">
        <f>IF(N673="sníž. přenesená",J673,0)</f>
        <v>0</v>
      </c>
      <c r="BI673" s="218">
        <f>IF(N673="nulová",J673,0)</f>
        <v>0</v>
      </c>
      <c r="BJ673" s="19" t="s">
        <v>80</v>
      </c>
      <c r="BK673" s="218">
        <f>ROUND(I673*H673,2)</f>
        <v>0</v>
      </c>
      <c r="BL673" s="19" t="s">
        <v>166</v>
      </c>
      <c r="BM673" s="217" t="s">
        <v>838</v>
      </c>
    </row>
    <row r="674" s="14" customFormat="1">
      <c r="A674" s="14"/>
      <c r="B674" s="230"/>
      <c r="C674" s="231"/>
      <c r="D674" s="221" t="s">
        <v>168</v>
      </c>
      <c r="E674" s="232" t="s">
        <v>19</v>
      </c>
      <c r="F674" s="233" t="s">
        <v>839</v>
      </c>
      <c r="G674" s="231"/>
      <c r="H674" s="234">
        <v>77.099999999999994</v>
      </c>
      <c r="I674" s="235"/>
      <c r="J674" s="231"/>
      <c r="K674" s="231"/>
      <c r="L674" s="236"/>
      <c r="M674" s="237"/>
      <c r="N674" s="238"/>
      <c r="O674" s="238"/>
      <c r="P674" s="238"/>
      <c r="Q674" s="238"/>
      <c r="R674" s="238"/>
      <c r="S674" s="238"/>
      <c r="T674" s="23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0" t="s">
        <v>168</v>
      </c>
      <c r="AU674" s="240" t="s">
        <v>174</v>
      </c>
      <c r="AV674" s="14" t="s">
        <v>82</v>
      </c>
      <c r="AW674" s="14" t="s">
        <v>33</v>
      </c>
      <c r="AX674" s="14" t="s">
        <v>72</v>
      </c>
      <c r="AY674" s="240" t="s">
        <v>159</v>
      </c>
    </row>
    <row r="675" s="15" customFormat="1">
      <c r="A675" s="15"/>
      <c r="B675" s="241"/>
      <c r="C675" s="242"/>
      <c r="D675" s="221" t="s">
        <v>168</v>
      </c>
      <c r="E675" s="243" t="s">
        <v>19</v>
      </c>
      <c r="F675" s="244" t="s">
        <v>173</v>
      </c>
      <c r="G675" s="242"/>
      <c r="H675" s="245">
        <v>77.099999999999994</v>
      </c>
      <c r="I675" s="246"/>
      <c r="J675" s="242"/>
      <c r="K675" s="242"/>
      <c r="L675" s="247"/>
      <c r="M675" s="248"/>
      <c r="N675" s="249"/>
      <c r="O675" s="249"/>
      <c r="P675" s="249"/>
      <c r="Q675" s="249"/>
      <c r="R675" s="249"/>
      <c r="S675" s="249"/>
      <c r="T675" s="250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51" t="s">
        <v>168</v>
      </c>
      <c r="AU675" s="251" t="s">
        <v>174</v>
      </c>
      <c r="AV675" s="15" t="s">
        <v>174</v>
      </c>
      <c r="AW675" s="15" t="s">
        <v>33</v>
      </c>
      <c r="AX675" s="15" t="s">
        <v>80</v>
      </c>
      <c r="AY675" s="251" t="s">
        <v>159</v>
      </c>
    </row>
    <row r="676" s="2" customFormat="1" ht="21.75" customHeight="1">
      <c r="A676" s="40"/>
      <c r="B676" s="41"/>
      <c r="C676" s="206" t="s">
        <v>840</v>
      </c>
      <c r="D676" s="206" t="s">
        <v>161</v>
      </c>
      <c r="E676" s="207" t="s">
        <v>841</v>
      </c>
      <c r="F676" s="208" t="s">
        <v>842</v>
      </c>
      <c r="G676" s="209" t="s">
        <v>270</v>
      </c>
      <c r="H676" s="210">
        <v>35.100000000000001</v>
      </c>
      <c r="I676" s="211"/>
      <c r="J676" s="212">
        <f>ROUND(I676*H676,2)</f>
        <v>0</v>
      </c>
      <c r="K676" s="208" t="s">
        <v>165</v>
      </c>
      <c r="L676" s="46"/>
      <c r="M676" s="213" t="s">
        <v>19</v>
      </c>
      <c r="N676" s="214" t="s">
        <v>43</v>
      </c>
      <c r="O676" s="86"/>
      <c r="P676" s="215">
        <f>O676*H676</f>
        <v>0</v>
      </c>
      <c r="Q676" s="215">
        <v>0</v>
      </c>
      <c r="R676" s="215">
        <f>Q676*H676</f>
        <v>0</v>
      </c>
      <c r="S676" s="215">
        <v>0.02911</v>
      </c>
      <c r="T676" s="216">
        <f>S676*H676</f>
        <v>1.0217610000000001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7" t="s">
        <v>166</v>
      </c>
      <c r="AT676" s="217" t="s">
        <v>161</v>
      </c>
      <c r="AU676" s="217" t="s">
        <v>174</v>
      </c>
      <c r="AY676" s="19" t="s">
        <v>159</v>
      </c>
      <c r="BE676" s="218">
        <f>IF(N676="základní",J676,0)</f>
        <v>0</v>
      </c>
      <c r="BF676" s="218">
        <f>IF(N676="snížená",J676,0)</f>
        <v>0</v>
      </c>
      <c r="BG676" s="218">
        <f>IF(N676="zákl. přenesená",J676,0)</f>
        <v>0</v>
      </c>
      <c r="BH676" s="218">
        <f>IF(N676="sníž. přenesená",J676,0)</f>
        <v>0</v>
      </c>
      <c r="BI676" s="218">
        <f>IF(N676="nulová",J676,0)</f>
        <v>0</v>
      </c>
      <c r="BJ676" s="19" t="s">
        <v>80</v>
      </c>
      <c r="BK676" s="218">
        <f>ROUND(I676*H676,2)</f>
        <v>0</v>
      </c>
      <c r="BL676" s="19" t="s">
        <v>166</v>
      </c>
      <c r="BM676" s="217" t="s">
        <v>843</v>
      </c>
    </row>
    <row r="677" s="14" customFormat="1">
      <c r="A677" s="14"/>
      <c r="B677" s="230"/>
      <c r="C677" s="231"/>
      <c r="D677" s="221" t="s">
        <v>168</v>
      </c>
      <c r="E677" s="232" t="s">
        <v>19</v>
      </c>
      <c r="F677" s="233" t="s">
        <v>844</v>
      </c>
      <c r="G677" s="231"/>
      <c r="H677" s="234">
        <v>28.800000000000001</v>
      </c>
      <c r="I677" s="235"/>
      <c r="J677" s="231"/>
      <c r="K677" s="231"/>
      <c r="L677" s="236"/>
      <c r="M677" s="237"/>
      <c r="N677" s="238"/>
      <c r="O677" s="238"/>
      <c r="P677" s="238"/>
      <c r="Q677" s="238"/>
      <c r="R677" s="238"/>
      <c r="S677" s="238"/>
      <c r="T677" s="23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0" t="s">
        <v>168</v>
      </c>
      <c r="AU677" s="240" t="s">
        <v>174</v>
      </c>
      <c r="AV677" s="14" t="s">
        <v>82</v>
      </c>
      <c r="AW677" s="14" t="s">
        <v>33</v>
      </c>
      <c r="AX677" s="14" t="s">
        <v>72</v>
      </c>
      <c r="AY677" s="240" t="s">
        <v>159</v>
      </c>
    </row>
    <row r="678" s="14" customFormat="1">
      <c r="A678" s="14"/>
      <c r="B678" s="230"/>
      <c r="C678" s="231"/>
      <c r="D678" s="221" t="s">
        <v>168</v>
      </c>
      <c r="E678" s="232" t="s">
        <v>19</v>
      </c>
      <c r="F678" s="233" t="s">
        <v>845</v>
      </c>
      <c r="G678" s="231"/>
      <c r="H678" s="234">
        <v>6.2999999999999998</v>
      </c>
      <c r="I678" s="235"/>
      <c r="J678" s="231"/>
      <c r="K678" s="231"/>
      <c r="L678" s="236"/>
      <c r="M678" s="237"/>
      <c r="N678" s="238"/>
      <c r="O678" s="238"/>
      <c r="P678" s="238"/>
      <c r="Q678" s="238"/>
      <c r="R678" s="238"/>
      <c r="S678" s="238"/>
      <c r="T678" s="23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0" t="s">
        <v>168</v>
      </c>
      <c r="AU678" s="240" t="s">
        <v>174</v>
      </c>
      <c r="AV678" s="14" t="s">
        <v>82</v>
      </c>
      <c r="AW678" s="14" t="s">
        <v>33</v>
      </c>
      <c r="AX678" s="14" t="s">
        <v>72</v>
      </c>
      <c r="AY678" s="240" t="s">
        <v>159</v>
      </c>
    </row>
    <row r="679" s="15" customFormat="1">
      <c r="A679" s="15"/>
      <c r="B679" s="241"/>
      <c r="C679" s="242"/>
      <c r="D679" s="221" t="s">
        <v>168</v>
      </c>
      <c r="E679" s="243" t="s">
        <v>19</v>
      </c>
      <c r="F679" s="244" t="s">
        <v>173</v>
      </c>
      <c r="G679" s="242"/>
      <c r="H679" s="245">
        <v>35.100000000000001</v>
      </c>
      <c r="I679" s="246"/>
      <c r="J679" s="242"/>
      <c r="K679" s="242"/>
      <c r="L679" s="247"/>
      <c r="M679" s="248"/>
      <c r="N679" s="249"/>
      <c r="O679" s="249"/>
      <c r="P679" s="249"/>
      <c r="Q679" s="249"/>
      <c r="R679" s="249"/>
      <c r="S679" s="249"/>
      <c r="T679" s="250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51" t="s">
        <v>168</v>
      </c>
      <c r="AU679" s="251" t="s">
        <v>174</v>
      </c>
      <c r="AV679" s="15" t="s">
        <v>174</v>
      </c>
      <c r="AW679" s="15" t="s">
        <v>33</v>
      </c>
      <c r="AX679" s="15" t="s">
        <v>80</v>
      </c>
      <c r="AY679" s="251" t="s">
        <v>159</v>
      </c>
    </row>
    <row r="680" s="2" customFormat="1" ht="16.5" customHeight="1">
      <c r="A680" s="40"/>
      <c r="B680" s="41"/>
      <c r="C680" s="206" t="s">
        <v>846</v>
      </c>
      <c r="D680" s="206" t="s">
        <v>161</v>
      </c>
      <c r="E680" s="207" t="s">
        <v>847</v>
      </c>
      <c r="F680" s="208" t="s">
        <v>848</v>
      </c>
      <c r="G680" s="209" t="s">
        <v>270</v>
      </c>
      <c r="H680" s="210">
        <v>35.100000000000001</v>
      </c>
      <c r="I680" s="211"/>
      <c r="J680" s="212">
        <f>ROUND(I680*H680,2)</f>
        <v>0</v>
      </c>
      <c r="K680" s="208" t="s">
        <v>165</v>
      </c>
      <c r="L680" s="46"/>
      <c r="M680" s="213" t="s">
        <v>19</v>
      </c>
      <c r="N680" s="214" t="s">
        <v>43</v>
      </c>
      <c r="O680" s="86"/>
      <c r="P680" s="215">
        <f>O680*H680</f>
        <v>0</v>
      </c>
      <c r="Q680" s="215">
        <v>0</v>
      </c>
      <c r="R680" s="215">
        <f>Q680*H680</f>
        <v>0</v>
      </c>
      <c r="S680" s="215">
        <v>0.021000000000000001</v>
      </c>
      <c r="T680" s="216">
        <f>S680*H680</f>
        <v>0.73710000000000009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17" t="s">
        <v>166</v>
      </c>
      <c r="AT680" s="217" t="s">
        <v>161</v>
      </c>
      <c r="AU680" s="217" t="s">
        <v>174</v>
      </c>
      <c r="AY680" s="19" t="s">
        <v>159</v>
      </c>
      <c r="BE680" s="218">
        <f>IF(N680="základní",J680,0)</f>
        <v>0</v>
      </c>
      <c r="BF680" s="218">
        <f>IF(N680="snížená",J680,0)</f>
        <v>0</v>
      </c>
      <c r="BG680" s="218">
        <f>IF(N680="zákl. přenesená",J680,0)</f>
        <v>0</v>
      </c>
      <c r="BH680" s="218">
        <f>IF(N680="sníž. přenesená",J680,0)</f>
        <v>0</v>
      </c>
      <c r="BI680" s="218">
        <f>IF(N680="nulová",J680,0)</f>
        <v>0</v>
      </c>
      <c r="BJ680" s="19" t="s">
        <v>80</v>
      </c>
      <c r="BK680" s="218">
        <f>ROUND(I680*H680,2)</f>
        <v>0</v>
      </c>
      <c r="BL680" s="19" t="s">
        <v>166</v>
      </c>
      <c r="BM680" s="217" t="s">
        <v>849</v>
      </c>
    </row>
    <row r="681" s="14" customFormat="1">
      <c r="A681" s="14"/>
      <c r="B681" s="230"/>
      <c r="C681" s="231"/>
      <c r="D681" s="221" t="s">
        <v>168</v>
      </c>
      <c r="E681" s="232" t="s">
        <v>19</v>
      </c>
      <c r="F681" s="233" t="s">
        <v>844</v>
      </c>
      <c r="G681" s="231"/>
      <c r="H681" s="234">
        <v>28.800000000000001</v>
      </c>
      <c r="I681" s="235"/>
      <c r="J681" s="231"/>
      <c r="K681" s="231"/>
      <c r="L681" s="236"/>
      <c r="M681" s="237"/>
      <c r="N681" s="238"/>
      <c r="O681" s="238"/>
      <c r="P681" s="238"/>
      <c r="Q681" s="238"/>
      <c r="R681" s="238"/>
      <c r="S681" s="238"/>
      <c r="T681" s="23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0" t="s">
        <v>168</v>
      </c>
      <c r="AU681" s="240" t="s">
        <v>174</v>
      </c>
      <c r="AV681" s="14" t="s">
        <v>82</v>
      </c>
      <c r="AW681" s="14" t="s">
        <v>33</v>
      </c>
      <c r="AX681" s="14" t="s">
        <v>72</v>
      </c>
      <c r="AY681" s="240" t="s">
        <v>159</v>
      </c>
    </row>
    <row r="682" s="14" customFormat="1">
      <c r="A682" s="14"/>
      <c r="B682" s="230"/>
      <c r="C682" s="231"/>
      <c r="D682" s="221" t="s">
        <v>168</v>
      </c>
      <c r="E682" s="232" t="s">
        <v>19</v>
      </c>
      <c r="F682" s="233" t="s">
        <v>845</v>
      </c>
      <c r="G682" s="231"/>
      <c r="H682" s="234">
        <v>6.2999999999999998</v>
      </c>
      <c r="I682" s="235"/>
      <c r="J682" s="231"/>
      <c r="K682" s="231"/>
      <c r="L682" s="236"/>
      <c r="M682" s="237"/>
      <c r="N682" s="238"/>
      <c r="O682" s="238"/>
      <c r="P682" s="238"/>
      <c r="Q682" s="238"/>
      <c r="R682" s="238"/>
      <c r="S682" s="238"/>
      <c r="T682" s="23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0" t="s">
        <v>168</v>
      </c>
      <c r="AU682" s="240" t="s">
        <v>174</v>
      </c>
      <c r="AV682" s="14" t="s">
        <v>82</v>
      </c>
      <c r="AW682" s="14" t="s">
        <v>33</v>
      </c>
      <c r="AX682" s="14" t="s">
        <v>72</v>
      </c>
      <c r="AY682" s="240" t="s">
        <v>159</v>
      </c>
    </row>
    <row r="683" s="15" customFormat="1">
      <c r="A683" s="15"/>
      <c r="B683" s="241"/>
      <c r="C683" s="242"/>
      <c r="D683" s="221" t="s">
        <v>168</v>
      </c>
      <c r="E683" s="243" t="s">
        <v>19</v>
      </c>
      <c r="F683" s="244" t="s">
        <v>173</v>
      </c>
      <c r="G683" s="242"/>
      <c r="H683" s="245">
        <v>35.100000000000001</v>
      </c>
      <c r="I683" s="246"/>
      <c r="J683" s="242"/>
      <c r="K683" s="242"/>
      <c r="L683" s="247"/>
      <c r="M683" s="248"/>
      <c r="N683" s="249"/>
      <c r="O683" s="249"/>
      <c r="P683" s="249"/>
      <c r="Q683" s="249"/>
      <c r="R683" s="249"/>
      <c r="S683" s="249"/>
      <c r="T683" s="250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51" t="s">
        <v>168</v>
      </c>
      <c r="AU683" s="251" t="s">
        <v>174</v>
      </c>
      <c r="AV683" s="15" t="s">
        <v>174</v>
      </c>
      <c r="AW683" s="15" t="s">
        <v>33</v>
      </c>
      <c r="AX683" s="15" t="s">
        <v>80</v>
      </c>
      <c r="AY683" s="251" t="s">
        <v>159</v>
      </c>
    </row>
    <row r="684" s="2" customFormat="1" ht="16.5" customHeight="1">
      <c r="A684" s="40"/>
      <c r="B684" s="41"/>
      <c r="C684" s="206" t="s">
        <v>850</v>
      </c>
      <c r="D684" s="206" t="s">
        <v>161</v>
      </c>
      <c r="E684" s="207" t="s">
        <v>851</v>
      </c>
      <c r="F684" s="208" t="s">
        <v>852</v>
      </c>
      <c r="G684" s="209" t="s">
        <v>270</v>
      </c>
      <c r="H684" s="210">
        <v>64.474999999999994</v>
      </c>
      <c r="I684" s="211"/>
      <c r="J684" s="212">
        <f>ROUND(I684*H684,2)</f>
        <v>0</v>
      </c>
      <c r="K684" s="208" t="s">
        <v>165</v>
      </c>
      <c r="L684" s="46"/>
      <c r="M684" s="213" t="s">
        <v>19</v>
      </c>
      <c r="N684" s="214" t="s">
        <v>43</v>
      </c>
      <c r="O684" s="86"/>
      <c r="P684" s="215">
        <f>O684*H684</f>
        <v>0</v>
      </c>
      <c r="Q684" s="215">
        <v>0</v>
      </c>
      <c r="R684" s="215">
        <f>Q684*H684</f>
        <v>0</v>
      </c>
      <c r="S684" s="215">
        <v>0.01174</v>
      </c>
      <c r="T684" s="216">
        <f>S684*H684</f>
        <v>0.75693650000000001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17" t="s">
        <v>166</v>
      </c>
      <c r="AT684" s="217" t="s">
        <v>161</v>
      </c>
      <c r="AU684" s="217" t="s">
        <v>174</v>
      </c>
      <c r="AY684" s="19" t="s">
        <v>159</v>
      </c>
      <c r="BE684" s="218">
        <f>IF(N684="základní",J684,0)</f>
        <v>0</v>
      </c>
      <c r="BF684" s="218">
        <f>IF(N684="snížená",J684,0)</f>
        <v>0</v>
      </c>
      <c r="BG684" s="218">
        <f>IF(N684="zákl. přenesená",J684,0)</f>
        <v>0</v>
      </c>
      <c r="BH684" s="218">
        <f>IF(N684="sníž. přenesená",J684,0)</f>
        <v>0</v>
      </c>
      <c r="BI684" s="218">
        <f>IF(N684="nulová",J684,0)</f>
        <v>0</v>
      </c>
      <c r="BJ684" s="19" t="s">
        <v>80</v>
      </c>
      <c r="BK684" s="218">
        <f>ROUND(I684*H684,2)</f>
        <v>0</v>
      </c>
      <c r="BL684" s="19" t="s">
        <v>166</v>
      </c>
      <c r="BM684" s="217" t="s">
        <v>853</v>
      </c>
    </row>
    <row r="685" s="13" customFormat="1">
      <c r="A685" s="13"/>
      <c r="B685" s="219"/>
      <c r="C685" s="220"/>
      <c r="D685" s="221" t="s">
        <v>168</v>
      </c>
      <c r="E685" s="222" t="s">
        <v>19</v>
      </c>
      <c r="F685" s="223" t="s">
        <v>314</v>
      </c>
      <c r="G685" s="220"/>
      <c r="H685" s="222" t="s">
        <v>19</v>
      </c>
      <c r="I685" s="224"/>
      <c r="J685" s="220"/>
      <c r="K685" s="220"/>
      <c r="L685" s="225"/>
      <c r="M685" s="226"/>
      <c r="N685" s="227"/>
      <c r="O685" s="227"/>
      <c r="P685" s="227"/>
      <c r="Q685" s="227"/>
      <c r="R685" s="227"/>
      <c r="S685" s="227"/>
      <c r="T685" s="228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29" t="s">
        <v>168</v>
      </c>
      <c r="AU685" s="229" t="s">
        <v>174</v>
      </c>
      <c r="AV685" s="13" t="s">
        <v>80</v>
      </c>
      <c r="AW685" s="13" t="s">
        <v>33</v>
      </c>
      <c r="AX685" s="13" t="s">
        <v>72</v>
      </c>
      <c r="AY685" s="229" t="s">
        <v>159</v>
      </c>
    </row>
    <row r="686" s="14" customFormat="1">
      <c r="A686" s="14"/>
      <c r="B686" s="230"/>
      <c r="C686" s="231"/>
      <c r="D686" s="221" t="s">
        <v>168</v>
      </c>
      <c r="E686" s="232" t="s">
        <v>19</v>
      </c>
      <c r="F686" s="233" t="s">
        <v>854</v>
      </c>
      <c r="G686" s="231"/>
      <c r="H686" s="234">
        <v>10.5</v>
      </c>
      <c r="I686" s="235"/>
      <c r="J686" s="231"/>
      <c r="K686" s="231"/>
      <c r="L686" s="236"/>
      <c r="M686" s="237"/>
      <c r="N686" s="238"/>
      <c r="O686" s="238"/>
      <c r="P686" s="238"/>
      <c r="Q686" s="238"/>
      <c r="R686" s="238"/>
      <c r="S686" s="238"/>
      <c r="T686" s="23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0" t="s">
        <v>168</v>
      </c>
      <c r="AU686" s="240" t="s">
        <v>174</v>
      </c>
      <c r="AV686" s="14" t="s">
        <v>82</v>
      </c>
      <c r="AW686" s="14" t="s">
        <v>33</v>
      </c>
      <c r="AX686" s="14" t="s">
        <v>72</v>
      </c>
      <c r="AY686" s="240" t="s">
        <v>159</v>
      </c>
    </row>
    <row r="687" s="14" customFormat="1">
      <c r="A687" s="14"/>
      <c r="B687" s="230"/>
      <c r="C687" s="231"/>
      <c r="D687" s="221" t="s">
        <v>168</v>
      </c>
      <c r="E687" s="232" t="s">
        <v>19</v>
      </c>
      <c r="F687" s="233" t="s">
        <v>855</v>
      </c>
      <c r="G687" s="231"/>
      <c r="H687" s="234">
        <v>6.7000000000000002</v>
      </c>
      <c r="I687" s="235"/>
      <c r="J687" s="231"/>
      <c r="K687" s="231"/>
      <c r="L687" s="236"/>
      <c r="M687" s="237"/>
      <c r="N687" s="238"/>
      <c r="O687" s="238"/>
      <c r="P687" s="238"/>
      <c r="Q687" s="238"/>
      <c r="R687" s="238"/>
      <c r="S687" s="238"/>
      <c r="T687" s="23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0" t="s">
        <v>168</v>
      </c>
      <c r="AU687" s="240" t="s">
        <v>174</v>
      </c>
      <c r="AV687" s="14" t="s">
        <v>82</v>
      </c>
      <c r="AW687" s="14" t="s">
        <v>33</v>
      </c>
      <c r="AX687" s="14" t="s">
        <v>72</v>
      </c>
      <c r="AY687" s="240" t="s">
        <v>159</v>
      </c>
    </row>
    <row r="688" s="15" customFormat="1">
      <c r="A688" s="15"/>
      <c r="B688" s="241"/>
      <c r="C688" s="242"/>
      <c r="D688" s="221" t="s">
        <v>168</v>
      </c>
      <c r="E688" s="243" t="s">
        <v>19</v>
      </c>
      <c r="F688" s="244" t="s">
        <v>173</v>
      </c>
      <c r="G688" s="242"/>
      <c r="H688" s="245">
        <v>17.199999999999999</v>
      </c>
      <c r="I688" s="246"/>
      <c r="J688" s="242"/>
      <c r="K688" s="242"/>
      <c r="L688" s="247"/>
      <c r="M688" s="248"/>
      <c r="N688" s="249"/>
      <c r="O688" s="249"/>
      <c r="P688" s="249"/>
      <c r="Q688" s="249"/>
      <c r="R688" s="249"/>
      <c r="S688" s="249"/>
      <c r="T688" s="250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51" t="s">
        <v>168</v>
      </c>
      <c r="AU688" s="251" t="s">
        <v>174</v>
      </c>
      <c r="AV688" s="15" t="s">
        <v>174</v>
      </c>
      <c r="AW688" s="15" t="s">
        <v>33</v>
      </c>
      <c r="AX688" s="15" t="s">
        <v>72</v>
      </c>
      <c r="AY688" s="251" t="s">
        <v>159</v>
      </c>
    </row>
    <row r="689" s="13" customFormat="1">
      <c r="A689" s="13"/>
      <c r="B689" s="219"/>
      <c r="C689" s="220"/>
      <c r="D689" s="221" t="s">
        <v>168</v>
      </c>
      <c r="E689" s="222" t="s">
        <v>19</v>
      </c>
      <c r="F689" s="223" t="s">
        <v>265</v>
      </c>
      <c r="G689" s="220"/>
      <c r="H689" s="222" t="s">
        <v>19</v>
      </c>
      <c r="I689" s="224"/>
      <c r="J689" s="220"/>
      <c r="K689" s="220"/>
      <c r="L689" s="225"/>
      <c r="M689" s="226"/>
      <c r="N689" s="227"/>
      <c r="O689" s="227"/>
      <c r="P689" s="227"/>
      <c r="Q689" s="227"/>
      <c r="R689" s="227"/>
      <c r="S689" s="227"/>
      <c r="T689" s="22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29" t="s">
        <v>168</v>
      </c>
      <c r="AU689" s="229" t="s">
        <v>174</v>
      </c>
      <c r="AV689" s="13" t="s">
        <v>80</v>
      </c>
      <c r="AW689" s="13" t="s">
        <v>33</v>
      </c>
      <c r="AX689" s="13" t="s">
        <v>72</v>
      </c>
      <c r="AY689" s="229" t="s">
        <v>159</v>
      </c>
    </row>
    <row r="690" s="14" customFormat="1">
      <c r="A690" s="14"/>
      <c r="B690" s="230"/>
      <c r="C690" s="231"/>
      <c r="D690" s="221" t="s">
        <v>168</v>
      </c>
      <c r="E690" s="232" t="s">
        <v>19</v>
      </c>
      <c r="F690" s="233" t="s">
        <v>856</v>
      </c>
      <c r="G690" s="231"/>
      <c r="H690" s="234">
        <v>22.574999999999999</v>
      </c>
      <c r="I690" s="235"/>
      <c r="J690" s="231"/>
      <c r="K690" s="231"/>
      <c r="L690" s="236"/>
      <c r="M690" s="237"/>
      <c r="N690" s="238"/>
      <c r="O690" s="238"/>
      <c r="P690" s="238"/>
      <c r="Q690" s="238"/>
      <c r="R690" s="238"/>
      <c r="S690" s="238"/>
      <c r="T690" s="23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0" t="s">
        <v>168</v>
      </c>
      <c r="AU690" s="240" t="s">
        <v>174</v>
      </c>
      <c r="AV690" s="14" t="s">
        <v>82</v>
      </c>
      <c r="AW690" s="14" t="s">
        <v>33</v>
      </c>
      <c r="AX690" s="14" t="s">
        <v>72</v>
      </c>
      <c r="AY690" s="240" t="s">
        <v>159</v>
      </c>
    </row>
    <row r="691" s="14" customFormat="1">
      <c r="A691" s="14"/>
      <c r="B691" s="230"/>
      <c r="C691" s="231"/>
      <c r="D691" s="221" t="s">
        <v>168</v>
      </c>
      <c r="E691" s="232" t="s">
        <v>19</v>
      </c>
      <c r="F691" s="233" t="s">
        <v>857</v>
      </c>
      <c r="G691" s="231"/>
      <c r="H691" s="234">
        <v>12.699999999999999</v>
      </c>
      <c r="I691" s="235"/>
      <c r="J691" s="231"/>
      <c r="K691" s="231"/>
      <c r="L691" s="236"/>
      <c r="M691" s="237"/>
      <c r="N691" s="238"/>
      <c r="O691" s="238"/>
      <c r="P691" s="238"/>
      <c r="Q691" s="238"/>
      <c r="R691" s="238"/>
      <c r="S691" s="238"/>
      <c r="T691" s="23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0" t="s">
        <v>168</v>
      </c>
      <c r="AU691" s="240" t="s">
        <v>174</v>
      </c>
      <c r="AV691" s="14" t="s">
        <v>82</v>
      </c>
      <c r="AW691" s="14" t="s">
        <v>33</v>
      </c>
      <c r="AX691" s="14" t="s">
        <v>72</v>
      </c>
      <c r="AY691" s="240" t="s">
        <v>159</v>
      </c>
    </row>
    <row r="692" s="14" customFormat="1">
      <c r="A692" s="14"/>
      <c r="B692" s="230"/>
      <c r="C692" s="231"/>
      <c r="D692" s="221" t="s">
        <v>168</v>
      </c>
      <c r="E692" s="232" t="s">
        <v>19</v>
      </c>
      <c r="F692" s="233" t="s">
        <v>858</v>
      </c>
      <c r="G692" s="231"/>
      <c r="H692" s="234">
        <v>12</v>
      </c>
      <c r="I692" s="235"/>
      <c r="J692" s="231"/>
      <c r="K692" s="231"/>
      <c r="L692" s="236"/>
      <c r="M692" s="237"/>
      <c r="N692" s="238"/>
      <c r="O692" s="238"/>
      <c r="P692" s="238"/>
      <c r="Q692" s="238"/>
      <c r="R692" s="238"/>
      <c r="S692" s="238"/>
      <c r="T692" s="23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0" t="s">
        <v>168</v>
      </c>
      <c r="AU692" s="240" t="s">
        <v>174</v>
      </c>
      <c r="AV692" s="14" t="s">
        <v>82</v>
      </c>
      <c r="AW692" s="14" t="s">
        <v>33</v>
      </c>
      <c r="AX692" s="14" t="s">
        <v>72</v>
      </c>
      <c r="AY692" s="240" t="s">
        <v>159</v>
      </c>
    </row>
    <row r="693" s="15" customFormat="1">
      <c r="A693" s="15"/>
      <c r="B693" s="241"/>
      <c r="C693" s="242"/>
      <c r="D693" s="221" t="s">
        <v>168</v>
      </c>
      <c r="E693" s="243" t="s">
        <v>19</v>
      </c>
      <c r="F693" s="244" t="s">
        <v>173</v>
      </c>
      <c r="G693" s="242"/>
      <c r="H693" s="245">
        <v>47.274999999999999</v>
      </c>
      <c r="I693" s="246"/>
      <c r="J693" s="242"/>
      <c r="K693" s="242"/>
      <c r="L693" s="247"/>
      <c r="M693" s="248"/>
      <c r="N693" s="249"/>
      <c r="O693" s="249"/>
      <c r="P693" s="249"/>
      <c r="Q693" s="249"/>
      <c r="R693" s="249"/>
      <c r="S693" s="249"/>
      <c r="T693" s="250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51" t="s">
        <v>168</v>
      </c>
      <c r="AU693" s="251" t="s">
        <v>174</v>
      </c>
      <c r="AV693" s="15" t="s">
        <v>174</v>
      </c>
      <c r="AW693" s="15" t="s">
        <v>33</v>
      </c>
      <c r="AX693" s="15" t="s">
        <v>72</v>
      </c>
      <c r="AY693" s="251" t="s">
        <v>159</v>
      </c>
    </row>
    <row r="694" s="16" customFormat="1">
      <c r="A694" s="16"/>
      <c r="B694" s="252"/>
      <c r="C694" s="253"/>
      <c r="D694" s="221" t="s">
        <v>168</v>
      </c>
      <c r="E694" s="254" t="s">
        <v>19</v>
      </c>
      <c r="F694" s="255" t="s">
        <v>179</v>
      </c>
      <c r="G694" s="253"/>
      <c r="H694" s="256">
        <v>64.474999999999994</v>
      </c>
      <c r="I694" s="257"/>
      <c r="J694" s="253"/>
      <c r="K694" s="253"/>
      <c r="L694" s="258"/>
      <c r="M694" s="259"/>
      <c r="N694" s="260"/>
      <c r="O694" s="260"/>
      <c r="P694" s="260"/>
      <c r="Q694" s="260"/>
      <c r="R694" s="260"/>
      <c r="S694" s="260"/>
      <c r="T694" s="261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T694" s="262" t="s">
        <v>168</v>
      </c>
      <c r="AU694" s="262" t="s">
        <v>174</v>
      </c>
      <c r="AV694" s="16" t="s">
        <v>166</v>
      </c>
      <c r="AW694" s="16" t="s">
        <v>33</v>
      </c>
      <c r="AX694" s="16" t="s">
        <v>80</v>
      </c>
      <c r="AY694" s="262" t="s">
        <v>159</v>
      </c>
    </row>
    <row r="695" s="2" customFormat="1" ht="16.5" customHeight="1">
      <c r="A695" s="40"/>
      <c r="B695" s="41"/>
      <c r="C695" s="206" t="s">
        <v>859</v>
      </c>
      <c r="D695" s="206" t="s">
        <v>161</v>
      </c>
      <c r="E695" s="207" t="s">
        <v>860</v>
      </c>
      <c r="F695" s="208" t="s">
        <v>861</v>
      </c>
      <c r="G695" s="209" t="s">
        <v>270</v>
      </c>
      <c r="H695" s="210">
        <v>11.265000000000001</v>
      </c>
      <c r="I695" s="211"/>
      <c r="J695" s="212">
        <f>ROUND(I695*H695,2)</f>
        <v>0</v>
      </c>
      <c r="K695" s="208" t="s">
        <v>165</v>
      </c>
      <c r="L695" s="46"/>
      <c r="M695" s="213" t="s">
        <v>19</v>
      </c>
      <c r="N695" s="214" t="s">
        <v>43</v>
      </c>
      <c r="O695" s="86"/>
      <c r="P695" s="215">
        <f>O695*H695</f>
        <v>0</v>
      </c>
      <c r="Q695" s="215">
        <v>0</v>
      </c>
      <c r="R695" s="215">
        <f>Q695*H695</f>
        <v>0</v>
      </c>
      <c r="S695" s="215">
        <v>0.01174</v>
      </c>
      <c r="T695" s="216">
        <f>S695*H695</f>
        <v>0.13225110000000001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7" t="s">
        <v>166</v>
      </c>
      <c r="AT695" s="217" t="s">
        <v>161</v>
      </c>
      <c r="AU695" s="217" t="s">
        <v>174</v>
      </c>
      <c r="AY695" s="19" t="s">
        <v>159</v>
      </c>
      <c r="BE695" s="218">
        <f>IF(N695="základní",J695,0)</f>
        <v>0</v>
      </c>
      <c r="BF695" s="218">
        <f>IF(N695="snížená",J695,0)</f>
        <v>0</v>
      </c>
      <c r="BG695" s="218">
        <f>IF(N695="zákl. přenesená",J695,0)</f>
        <v>0</v>
      </c>
      <c r="BH695" s="218">
        <f>IF(N695="sníž. přenesená",J695,0)</f>
        <v>0</v>
      </c>
      <c r="BI695" s="218">
        <f>IF(N695="nulová",J695,0)</f>
        <v>0</v>
      </c>
      <c r="BJ695" s="19" t="s">
        <v>80</v>
      </c>
      <c r="BK695" s="218">
        <f>ROUND(I695*H695,2)</f>
        <v>0</v>
      </c>
      <c r="BL695" s="19" t="s">
        <v>166</v>
      </c>
      <c r="BM695" s="217" t="s">
        <v>862</v>
      </c>
    </row>
    <row r="696" s="14" customFormat="1">
      <c r="A696" s="14"/>
      <c r="B696" s="230"/>
      <c r="C696" s="231"/>
      <c r="D696" s="221" t="s">
        <v>168</v>
      </c>
      <c r="E696" s="232" t="s">
        <v>19</v>
      </c>
      <c r="F696" s="233" t="s">
        <v>863</v>
      </c>
      <c r="G696" s="231"/>
      <c r="H696" s="234">
        <v>11.265000000000001</v>
      </c>
      <c r="I696" s="235"/>
      <c r="J696" s="231"/>
      <c r="K696" s="231"/>
      <c r="L696" s="236"/>
      <c r="M696" s="237"/>
      <c r="N696" s="238"/>
      <c r="O696" s="238"/>
      <c r="P696" s="238"/>
      <c r="Q696" s="238"/>
      <c r="R696" s="238"/>
      <c r="S696" s="238"/>
      <c r="T696" s="23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0" t="s">
        <v>168</v>
      </c>
      <c r="AU696" s="240" t="s">
        <v>174</v>
      </c>
      <c r="AV696" s="14" t="s">
        <v>82</v>
      </c>
      <c r="AW696" s="14" t="s">
        <v>33</v>
      </c>
      <c r="AX696" s="14" t="s">
        <v>72</v>
      </c>
      <c r="AY696" s="240" t="s">
        <v>159</v>
      </c>
    </row>
    <row r="697" s="15" customFormat="1">
      <c r="A697" s="15"/>
      <c r="B697" s="241"/>
      <c r="C697" s="242"/>
      <c r="D697" s="221" t="s">
        <v>168</v>
      </c>
      <c r="E697" s="243" t="s">
        <v>19</v>
      </c>
      <c r="F697" s="244" t="s">
        <v>173</v>
      </c>
      <c r="G697" s="242"/>
      <c r="H697" s="245">
        <v>11.265000000000001</v>
      </c>
      <c r="I697" s="246"/>
      <c r="J697" s="242"/>
      <c r="K697" s="242"/>
      <c r="L697" s="247"/>
      <c r="M697" s="248"/>
      <c r="N697" s="249"/>
      <c r="O697" s="249"/>
      <c r="P697" s="249"/>
      <c r="Q697" s="249"/>
      <c r="R697" s="249"/>
      <c r="S697" s="249"/>
      <c r="T697" s="250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51" t="s">
        <v>168</v>
      </c>
      <c r="AU697" s="251" t="s">
        <v>174</v>
      </c>
      <c r="AV697" s="15" t="s">
        <v>174</v>
      </c>
      <c r="AW697" s="15" t="s">
        <v>33</v>
      </c>
      <c r="AX697" s="15" t="s">
        <v>80</v>
      </c>
      <c r="AY697" s="251" t="s">
        <v>159</v>
      </c>
    </row>
    <row r="698" s="2" customFormat="1" ht="16.5" customHeight="1">
      <c r="A698" s="40"/>
      <c r="B698" s="41"/>
      <c r="C698" s="206" t="s">
        <v>864</v>
      </c>
      <c r="D698" s="206" t="s">
        <v>161</v>
      </c>
      <c r="E698" s="207" t="s">
        <v>865</v>
      </c>
      <c r="F698" s="208" t="s">
        <v>866</v>
      </c>
      <c r="G698" s="209" t="s">
        <v>263</v>
      </c>
      <c r="H698" s="210">
        <v>91.873999999999995</v>
      </c>
      <c r="I698" s="211"/>
      <c r="J698" s="212">
        <f>ROUND(I698*H698,2)</f>
        <v>0</v>
      </c>
      <c r="K698" s="208" t="s">
        <v>165</v>
      </c>
      <c r="L698" s="46"/>
      <c r="M698" s="213" t="s">
        <v>19</v>
      </c>
      <c r="N698" s="214" t="s">
        <v>43</v>
      </c>
      <c r="O698" s="86"/>
      <c r="P698" s="215">
        <f>O698*H698</f>
        <v>0</v>
      </c>
      <c r="Q698" s="215">
        <v>0</v>
      </c>
      <c r="R698" s="215">
        <f>Q698*H698</f>
        <v>0</v>
      </c>
      <c r="S698" s="215">
        <v>0.083169999999999994</v>
      </c>
      <c r="T698" s="216">
        <f>S698*H698</f>
        <v>7.6411605799999993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17" t="s">
        <v>166</v>
      </c>
      <c r="AT698" s="217" t="s">
        <v>161</v>
      </c>
      <c r="AU698" s="217" t="s">
        <v>174</v>
      </c>
      <c r="AY698" s="19" t="s">
        <v>159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19" t="s">
        <v>80</v>
      </c>
      <c r="BK698" s="218">
        <f>ROUND(I698*H698,2)</f>
        <v>0</v>
      </c>
      <c r="BL698" s="19" t="s">
        <v>166</v>
      </c>
      <c r="BM698" s="217" t="s">
        <v>867</v>
      </c>
    </row>
    <row r="699" s="13" customFormat="1">
      <c r="A699" s="13"/>
      <c r="B699" s="219"/>
      <c r="C699" s="220"/>
      <c r="D699" s="221" t="s">
        <v>168</v>
      </c>
      <c r="E699" s="222" t="s">
        <v>19</v>
      </c>
      <c r="F699" s="223" t="s">
        <v>314</v>
      </c>
      <c r="G699" s="220"/>
      <c r="H699" s="222" t="s">
        <v>19</v>
      </c>
      <c r="I699" s="224"/>
      <c r="J699" s="220"/>
      <c r="K699" s="220"/>
      <c r="L699" s="225"/>
      <c r="M699" s="226"/>
      <c r="N699" s="227"/>
      <c r="O699" s="227"/>
      <c r="P699" s="227"/>
      <c r="Q699" s="227"/>
      <c r="R699" s="227"/>
      <c r="S699" s="227"/>
      <c r="T699" s="22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29" t="s">
        <v>168</v>
      </c>
      <c r="AU699" s="229" t="s">
        <v>174</v>
      </c>
      <c r="AV699" s="13" t="s">
        <v>80</v>
      </c>
      <c r="AW699" s="13" t="s">
        <v>33</v>
      </c>
      <c r="AX699" s="13" t="s">
        <v>72</v>
      </c>
      <c r="AY699" s="229" t="s">
        <v>159</v>
      </c>
    </row>
    <row r="700" s="14" customFormat="1">
      <c r="A700" s="14"/>
      <c r="B700" s="230"/>
      <c r="C700" s="231"/>
      <c r="D700" s="221" t="s">
        <v>168</v>
      </c>
      <c r="E700" s="232" t="s">
        <v>19</v>
      </c>
      <c r="F700" s="233" t="s">
        <v>868</v>
      </c>
      <c r="G700" s="231"/>
      <c r="H700" s="234">
        <v>8.0899999999999999</v>
      </c>
      <c r="I700" s="235"/>
      <c r="J700" s="231"/>
      <c r="K700" s="231"/>
      <c r="L700" s="236"/>
      <c r="M700" s="237"/>
      <c r="N700" s="238"/>
      <c r="O700" s="238"/>
      <c r="P700" s="238"/>
      <c r="Q700" s="238"/>
      <c r="R700" s="238"/>
      <c r="S700" s="238"/>
      <c r="T700" s="23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0" t="s">
        <v>168</v>
      </c>
      <c r="AU700" s="240" t="s">
        <v>174</v>
      </c>
      <c r="AV700" s="14" t="s">
        <v>82</v>
      </c>
      <c r="AW700" s="14" t="s">
        <v>33</v>
      </c>
      <c r="AX700" s="14" t="s">
        <v>72</v>
      </c>
      <c r="AY700" s="240" t="s">
        <v>159</v>
      </c>
    </row>
    <row r="701" s="14" customFormat="1">
      <c r="A701" s="14"/>
      <c r="B701" s="230"/>
      <c r="C701" s="231"/>
      <c r="D701" s="221" t="s">
        <v>168</v>
      </c>
      <c r="E701" s="232" t="s">
        <v>19</v>
      </c>
      <c r="F701" s="233" t="s">
        <v>869</v>
      </c>
      <c r="G701" s="231"/>
      <c r="H701" s="234">
        <v>2.7999999999999998</v>
      </c>
      <c r="I701" s="235"/>
      <c r="J701" s="231"/>
      <c r="K701" s="231"/>
      <c r="L701" s="236"/>
      <c r="M701" s="237"/>
      <c r="N701" s="238"/>
      <c r="O701" s="238"/>
      <c r="P701" s="238"/>
      <c r="Q701" s="238"/>
      <c r="R701" s="238"/>
      <c r="S701" s="238"/>
      <c r="T701" s="23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0" t="s">
        <v>168</v>
      </c>
      <c r="AU701" s="240" t="s">
        <v>174</v>
      </c>
      <c r="AV701" s="14" t="s">
        <v>82</v>
      </c>
      <c r="AW701" s="14" t="s">
        <v>33</v>
      </c>
      <c r="AX701" s="14" t="s">
        <v>72</v>
      </c>
      <c r="AY701" s="240" t="s">
        <v>159</v>
      </c>
    </row>
    <row r="702" s="14" customFormat="1">
      <c r="A702" s="14"/>
      <c r="B702" s="230"/>
      <c r="C702" s="231"/>
      <c r="D702" s="221" t="s">
        <v>168</v>
      </c>
      <c r="E702" s="232" t="s">
        <v>19</v>
      </c>
      <c r="F702" s="233" t="s">
        <v>870</v>
      </c>
      <c r="G702" s="231"/>
      <c r="H702" s="234">
        <v>3.1800000000000002</v>
      </c>
      <c r="I702" s="235"/>
      <c r="J702" s="231"/>
      <c r="K702" s="231"/>
      <c r="L702" s="236"/>
      <c r="M702" s="237"/>
      <c r="N702" s="238"/>
      <c r="O702" s="238"/>
      <c r="P702" s="238"/>
      <c r="Q702" s="238"/>
      <c r="R702" s="238"/>
      <c r="S702" s="238"/>
      <c r="T702" s="23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0" t="s">
        <v>168</v>
      </c>
      <c r="AU702" s="240" t="s">
        <v>174</v>
      </c>
      <c r="AV702" s="14" t="s">
        <v>82</v>
      </c>
      <c r="AW702" s="14" t="s">
        <v>33</v>
      </c>
      <c r="AX702" s="14" t="s">
        <v>72</v>
      </c>
      <c r="AY702" s="240" t="s">
        <v>159</v>
      </c>
    </row>
    <row r="703" s="14" customFormat="1">
      <c r="A703" s="14"/>
      <c r="B703" s="230"/>
      <c r="C703" s="231"/>
      <c r="D703" s="221" t="s">
        <v>168</v>
      </c>
      <c r="E703" s="232" t="s">
        <v>19</v>
      </c>
      <c r="F703" s="233" t="s">
        <v>871</v>
      </c>
      <c r="G703" s="231"/>
      <c r="H703" s="234">
        <v>9.6300000000000008</v>
      </c>
      <c r="I703" s="235"/>
      <c r="J703" s="231"/>
      <c r="K703" s="231"/>
      <c r="L703" s="236"/>
      <c r="M703" s="237"/>
      <c r="N703" s="238"/>
      <c r="O703" s="238"/>
      <c r="P703" s="238"/>
      <c r="Q703" s="238"/>
      <c r="R703" s="238"/>
      <c r="S703" s="238"/>
      <c r="T703" s="23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0" t="s">
        <v>168</v>
      </c>
      <c r="AU703" s="240" t="s">
        <v>174</v>
      </c>
      <c r="AV703" s="14" t="s">
        <v>82</v>
      </c>
      <c r="AW703" s="14" t="s">
        <v>33</v>
      </c>
      <c r="AX703" s="14" t="s">
        <v>72</v>
      </c>
      <c r="AY703" s="240" t="s">
        <v>159</v>
      </c>
    </row>
    <row r="704" s="15" customFormat="1">
      <c r="A704" s="15"/>
      <c r="B704" s="241"/>
      <c r="C704" s="242"/>
      <c r="D704" s="221" t="s">
        <v>168</v>
      </c>
      <c r="E704" s="243" t="s">
        <v>19</v>
      </c>
      <c r="F704" s="244" t="s">
        <v>173</v>
      </c>
      <c r="G704" s="242"/>
      <c r="H704" s="245">
        <v>23.699999999999999</v>
      </c>
      <c r="I704" s="246"/>
      <c r="J704" s="242"/>
      <c r="K704" s="242"/>
      <c r="L704" s="247"/>
      <c r="M704" s="248"/>
      <c r="N704" s="249"/>
      <c r="O704" s="249"/>
      <c r="P704" s="249"/>
      <c r="Q704" s="249"/>
      <c r="R704" s="249"/>
      <c r="S704" s="249"/>
      <c r="T704" s="250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51" t="s">
        <v>168</v>
      </c>
      <c r="AU704" s="251" t="s">
        <v>174</v>
      </c>
      <c r="AV704" s="15" t="s">
        <v>174</v>
      </c>
      <c r="AW704" s="15" t="s">
        <v>33</v>
      </c>
      <c r="AX704" s="15" t="s">
        <v>72</v>
      </c>
      <c r="AY704" s="251" t="s">
        <v>159</v>
      </c>
    </row>
    <row r="705" s="13" customFormat="1">
      <c r="A705" s="13"/>
      <c r="B705" s="219"/>
      <c r="C705" s="220"/>
      <c r="D705" s="221" t="s">
        <v>168</v>
      </c>
      <c r="E705" s="222" t="s">
        <v>19</v>
      </c>
      <c r="F705" s="223" t="s">
        <v>265</v>
      </c>
      <c r="G705" s="220"/>
      <c r="H705" s="222" t="s">
        <v>19</v>
      </c>
      <c r="I705" s="224"/>
      <c r="J705" s="220"/>
      <c r="K705" s="220"/>
      <c r="L705" s="225"/>
      <c r="M705" s="226"/>
      <c r="N705" s="227"/>
      <c r="O705" s="227"/>
      <c r="P705" s="227"/>
      <c r="Q705" s="227"/>
      <c r="R705" s="227"/>
      <c r="S705" s="227"/>
      <c r="T705" s="22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29" t="s">
        <v>168</v>
      </c>
      <c r="AU705" s="229" t="s">
        <v>174</v>
      </c>
      <c r="AV705" s="13" t="s">
        <v>80</v>
      </c>
      <c r="AW705" s="13" t="s">
        <v>33</v>
      </c>
      <c r="AX705" s="13" t="s">
        <v>72</v>
      </c>
      <c r="AY705" s="229" t="s">
        <v>159</v>
      </c>
    </row>
    <row r="706" s="14" customFormat="1">
      <c r="A706" s="14"/>
      <c r="B706" s="230"/>
      <c r="C706" s="231"/>
      <c r="D706" s="221" t="s">
        <v>168</v>
      </c>
      <c r="E706" s="232" t="s">
        <v>19</v>
      </c>
      <c r="F706" s="233" t="s">
        <v>872</v>
      </c>
      <c r="G706" s="231"/>
      <c r="H706" s="234">
        <v>22.565000000000001</v>
      </c>
      <c r="I706" s="235"/>
      <c r="J706" s="231"/>
      <c r="K706" s="231"/>
      <c r="L706" s="236"/>
      <c r="M706" s="237"/>
      <c r="N706" s="238"/>
      <c r="O706" s="238"/>
      <c r="P706" s="238"/>
      <c r="Q706" s="238"/>
      <c r="R706" s="238"/>
      <c r="S706" s="238"/>
      <c r="T706" s="23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0" t="s">
        <v>168</v>
      </c>
      <c r="AU706" s="240" t="s">
        <v>174</v>
      </c>
      <c r="AV706" s="14" t="s">
        <v>82</v>
      </c>
      <c r="AW706" s="14" t="s">
        <v>33</v>
      </c>
      <c r="AX706" s="14" t="s">
        <v>72</v>
      </c>
      <c r="AY706" s="240" t="s">
        <v>159</v>
      </c>
    </row>
    <row r="707" s="14" customFormat="1">
      <c r="A707" s="14"/>
      <c r="B707" s="230"/>
      <c r="C707" s="231"/>
      <c r="D707" s="221" t="s">
        <v>168</v>
      </c>
      <c r="E707" s="232" t="s">
        <v>19</v>
      </c>
      <c r="F707" s="233" t="s">
        <v>873</v>
      </c>
      <c r="G707" s="231"/>
      <c r="H707" s="234">
        <v>11.895</v>
      </c>
      <c r="I707" s="235"/>
      <c r="J707" s="231"/>
      <c r="K707" s="231"/>
      <c r="L707" s="236"/>
      <c r="M707" s="237"/>
      <c r="N707" s="238"/>
      <c r="O707" s="238"/>
      <c r="P707" s="238"/>
      <c r="Q707" s="238"/>
      <c r="R707" s="238"/>
      <c r="S707" s="238"/>
      <c r="T707" s="23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0" t="s">
        <v>168</v>
      </c>
      <c r="AU707" s="240" t="s">
        <v>174</v>
      </c>
      <c r="AV707" s="14" t="s">
        <v>82</v>
      </c>
      <c r="AW707" s="14" t="s">
        <v>33</v>
      </c>
      <c r="AX707" s="14" t="s">
        <v>72</v>
      </c>
      <c r="AY707" s="240" t="s">
        <v>159</v>
      </c>
    </row>
    <row r="708" s="14" customFormat="1">
      <c r="A708" s="14"/>
      <c r="B708" s="230"/>
      <c r="C708" s="231"/>
      <c r="D708" s="221" t="s">
        <v>168</v>
      </c>
      <c r="E708" s="232" t="s">
        <v>19</v>
      </c>
      <c r="F708" s="233" t="s">
        <v>322</v>
      </c>
      <c r="G708" s="231"/>
      <c r="H708" s="234">
        <v>10.24</v>
      </c>
      <c r="I708" s="235"/>
      <c r="J708" s="231"/>
      <c r="K708" s="231"/>
      <c r="L708" s="236"/>
      <c r="M708" s="237"/>
      <c r="N708" s="238"/>
      <c r="O708" s="238"/>
      <c r="P708" s="238"/>
      <c r="Q708" s="238"/>
      <c r="R708" s="238"/>
      <c r="S708" s="238"/>
      <c r="T708" s="23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0" t="s">
        <v>168</v>
      </c>
      <c r="AU708" s="240" t="s">
        <v>174</v>
      </c>
      <c r="AV708" s="14" t="s">
        <v>82</v>
      </c>
      <c r="AW708" s="14" t="s">
        <v>33</v>
      </c>
      <c r="AX708" s="14" t="s">
        <v>72</v>
      </c>
      <c r="AY708" s="240" t="s">
        <v>159</v>
      </c>
    </row>
    <row r="709" s="14" customFormat="1">
      <c r="A709" s="14"/>
      <c r="B709" s="230"/>
      <c r="C709" s="231"/>
      <c r="D709" s="221" t="s">
        <v>168</v>
      </c>
      <c r="E709" s="232" t="s">
        <v>19</v>
      </c>
      <c r="F709" s="233" t="s">
        <v>874</v>
      </c>
      <c r="G709" s="231"/>
      <c r="H709" s="234">
        <v>5.984</v>
      </c>
      <c r="I709" s="235"/>
      <c r="J709" s="231"/>
      <c r="K709" s="231"/>
      <c r="L709" s="236"/>
      <c r="M709" s="237"/>
      <c r="N709" s="238"/>
      <c r="O709" s="238"/>
      <c r="P709" s="238"/>
      <c r="Q709" s="238"/>
      <c r="R709" s="238"/>
      <c r="S709" s="238"/>
      <c r="T709" s="23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0" t="s">
        <v>168</v>
      </c>
      <c r="AU709" s="240" t="s">
        <v>174</v>
      </c>
      <c r="AV709" s="14" t="s">
        <v>82</v>
      </c>
      <c r="AW709" s="14" t="s">
        <v>33</v>
      </c>
      <c r="AX709" s="14" t="s">
        <v>72</v>
      </c>
      <c r="AY709" s="240" t="s">
        <v>159</v>
      </c>
    </row>
    <row r="710" s="14" customFormat="1">
      <c r="A710" s="14"/>
      <c r="B710" s="230"/>
      <c r="C710" s="231"/>
      <c r="D710" s="221" t="s">
        <v>168</v>
      </c>
      <c r="E710" s="232" t="s">
        <v>19</v>
      </c>
      <c r="F710" s="233" t="s">
        <v>875</v>
      </c>
      <c r="G710" s="231"/>
      <c r="H710" s="234">
        <v>5.9199999999999999</v>
      </c>
      <c r="I710" s="235"/>
      <c r="J710" s="231"/>
      <c r="K710" s="231"/>
      <c r="L710" s="236"/>
      <c r="M710" s="237"/>
      <c r="N710" s="238"/>
      <c r="O710" s="238"/>
      <c r="P710" s="238"/>
      <c r="Q710" s="238"/>
      <c r="R710" s="238"/>
      <c r="S710" s="238"/>
      <c r="T710" s="23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0" t="s">
        <v>168</v>
      </c>
      <c r="AU710" s="240" t="s">
        <v>174</v>
      </c>
      <c r="AV710" s="14" t="s">
        <v>82</v>
      </c>
      <c r="AW710" s="14" t="s">
        <v>33</v>
      </c>
      <c r="AX710" s="14" t="s">
        <v>72</v>
      </c>
      <c r="AY710" s="240" t="s">
        <v>159</v>
      </c>
    </row>
    <row r="711" s="14" customFormat="1">
      <c r="A711" s="14"/>
      <c r="B711" s="230"/>
      <c r="C711" s="231"/>
      <c r="D711" s="221" t="s">
        <v>168</v>
      </c>
      <c r="E711" s="232" t="s">
        <v>19</v>
      </c>
      <c r="F711" s="233" t="s">
        <v>876</v>
      </c>
      <c r="G711" s="231"/>
      <c r="H711" s="234">
        <v>11.57</v>
      </c>
      <c r="I711" s="235"/>
      <c r="J711" s="231"/>
      <c r="K711" s="231"/>
      <c r="L711" s="236"/>
      <c r="M711" s="237"/>
      <c r="N711" s="238"/>
      <c r="O711" s="238"/>
      <c r="P711" s="238"/>
      <c r="Q711" s="238"/>
      <c r="R711" s="238"/>
      <c r="S711" s="238"/>
      <c r="T711" s="23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0" t="s">
        <v>168</v>
      </c>
      <c r="AU711" s="240" t="s">
        <v>174</v>
      </c>
      <c r="AV711" s="14" t="s">
        <v>82</v>
      </c>
      <c r="AW711" s="14" t="s">
        <v>33</v>
      </c>
      <c r="AX711" s="14" t="s">
        <v>72</v>
      </c>
      <c r="AY711" s="240" t="s">
        <v>159</v>
      </c>
    </row>
    <row r="712" s="15" customFormat="1">
      <c r="A712" s="15"/>
      <c r="B712" s="241"/>
      <c r="C712" s="242"/>
      <c r="D712" s="221" t="s">
        <v>168</v>
      </c>
      <c r="E712" s="243" t="s">
        <v>19</v>
      </c>
      <c r="F712" s="244" t="s">
        <v>173</v>
      </c>
      <c r="G712" s="242"/>
      <c r="H712" s="245">
        <v>68.174000000000007</v>
      </c>
      <c r="I712" s="246"/>
      <c r="J712" s="242"/>
      <c r="K712" s="242"/>
      <c r="L712" s="247"/>
      <c r="M712" s="248"/>
      <c r="N712" s="249"/>
      <c r="O712" s="249"/>
      <c r="P712" s="249"/>
      <c r="Q712" s="249"/>
      <c r="R712" s="249"/>
      <c r="S712" s="249"/>
      <c r="T712" s="250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51" t="s">
        <v>168</v>
      </c>
      <c r="AU712" s="251" t="s">
        <v>174</v>
      </c>
      <c r="AV712" s="15" t="s">
        <v>174</v>
      </c>
      <c r="AW712" s="15" t="s">
        <v>33</v>
      </c>
      <c r="AX712" s="15" t="s">
        <v>72</v>
      </c>
      <c r="AY712" s="251" t="s">
        <v>159</v>
      </c>
    </row>
    <row r="713" s="16" customFormat="1">
      <c r="A713" s="16"/>
      <c r="B713" s="252"/>
      <c r="C713" s="253"/>
      <c r="D713" s="221" t="s">
        <v>168</v>
      </c>
      <c r="E713" s="254" t="s">
        <v>19</v>
      </c>
      <c r="F713" s="255" t="s">
        <v>179</v>
      </c>
      <c r="G713" s="253"/>
      <c r="H713" s="256">
        <v>91.873999999999995</v>
      </c>
      <c r="I713" s="257"/>
      <c r="J713" s="253"/>
      <c r="K713" s="253"/>
      <c r="L713" s="258"/>
      <c r="M713" s="259"/>
      <c r="N713" s="260"/>
      <c r="O713" s="260"/>
      <c r="P713" s="260"/>
      <c r="Q713" s="260"/>
      <c r="R713" s="260"/>
      <c r="S713" s="260"/>
      <c r="T713" s="261"/>
      <c r="U713" s="16"/>
      <c r="V713" s="16"/>
      <c r="W713" s="16"/>
      <c r="X713" s="16"/>
      <c r="Y713" s="16"/>
      <c r="Z713" s="16"/>
      <c r="AA713" s="16"/>
      <c r="AB713" s="16"/>
      <c r="AC713" s="16"/>
      <c r="AD713" s="16"/>
      <c r="AE713" s="16"/>
      <c r="AT713" s="262" t="s">
        <v>168</v>
      </c>
      <c r="AU713" s="262" t="s">
        <v>174</v>
      </c>
      <c r="AV713" s="16" t="s">
        <v>166</v>
      </c>
      <c r="AW713" s="16" t="s">
        <v>33</v>
      </c>
      <c r="AX713" s="16" t="s">
        <v>80</v>
      </c>
      <c r="AY713" s="262" t="s">
        <v>159</v>
      </c>
    </row>
    <row r="714" s="2" customFormat="1" ht="16.5" customHeight="1">
      <c r="A714" s="40"/>
      <c r="B714" s="41"/>
      <c r="C714" s="206" t="s">
        <v>877</v>
      </c>
      <c r="D714" s="206" t="s">
        <v>161</v>
      </c>
      <c r="E714" s="207" t="s">
        <v>878</v>
      </c>
      <c r="F714" s="208" t="s">
        <v>879</v>
      </c>
      <c r="G714" s="209" t="s">
        <v>263</v>
      </c>
      <c r="H714" s="210">
        <v>66.087999999999994</v>
      </c>
      <c r="I714" s="211"/>
      <c r="J714" s="212">
        <f>ROUND(I714*H714,2)</f>
        <v>0</v>
      </c>
      <c r="K714" s="208" t="s">
        <v>165</v>
      </c>
      <c r="L714" s="46"/>
      <c r="M714" s="213" t="s">
        <v>19</v>
      </c>
      <c r="N714" s="214" t="s">
        <v>43</v>
      </c>
      <c r="O714" s="86"/>
      <c r="P714" s="215">
        <f>O714*H714</f>
        <v>0</v>
      </c>
      <c r="Q714" s="215">
        <v>0</v>
      </c>
      <c r="R714" s="215">
        <f>Q714*H714</f>
        <v>0</v>
      </c>
      <c r="S714" s="215">
        <v>0.081500000000000003</v>
      </c>
      <c r="T714" s="216">
        <f>S714*H714</f>
        <v>5.3861719999999993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17" t="s">
        <v>166</v>
      </c>
      <c r="AT714" s="217" t="s">
        <v>161</v>
      </c>
      <c r="AU714" s="217" t="s">
        <v>174</v>
      </c>
      <c r="AY714" s="19" t="s">
        <v>159</v>
      </c>
      <c r="BE714" s="218">
        <f>IF(N714="základní",J714,0)</f>
        <v>0</v>
      </c>
      <c r="BF714" s="218">
        <f>IF(N714="snížená",J714,0)</f>
        <v>0</v>
      </c>
      <c r="BG714" s="218">
        <f>IF(N714="zákl. přenesená",J714,0)</f>
        <v>0</v>
      </c>
      <c r="BH714" s="218">
        <f>IF(N714="sníž. přenesená",J714,0)</f>
        <v>0</v>
      </c>
      <c r="BI714" s="218">
        <f>IF(N714="nulová",J714,0)</f>
        <v>0</v>
      </c>
      <c r="BJ714" s="19" t="s">
        <v>80</v>
      </c>
      <c r="BK714" s="218">
        <f>ROUND(I714*H714,2)</f>
        <v>0</v>
      </c>
      <c r="BL714" s="19" t="s">
        <v>166</v>
      </c>
      <c r="BM714" s="217" t="s">
        <v>880</v>
      </c>
    </row>
    <row r="715" s="14" customFormat="1">
      <c r="A715" s="14"/>
      <c r="B715" s="230"/>
      <c r="C715" s="231"/>
      <c r="D715" s="221" t="s">
        <v>168</v>
      </c>
      <c r="E715" s="232" t="s">
        <v>19</v>
      </c>
      <c r="F715" s="233" t="s">
        <v>881</v>
      </c>
      <c r="G715" s="231"/>
      <c r="H715" s="234">
        <v>37.048000000000002</v>
      </c>
      <c r="I715" s="235"/>
      <c r="J715" s="231"/>
      <c r="K715" s="231"/>
      <c r="L715" s="236"/>
      <c r="M715" s="237"/>
      <c r="N715" s="238"/>
      <c r="O715" s="238"/>
      <c r="P715" s="238"/>
      <c r="Q715" s="238"/>
      <c r="R715" s="238"/>
      <c r="S715" s="238"/>
      <c r="T715" s="23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0" t="s">
        <v>168</v>
      </c>
      <c r="AU715" s="240" t="s">
        <v>174</v>
      </c>
      <c r="AV715" s="14" t="s">
        <v>82</v>
      </c>
      <c r="AW715" s="14" t="s">
        <v>33</v>
      </c>
      <c r="AX715" s="14" t="s">
        <v>72</v>
      </c>
      <c r="AY715" s="240" t="s">
        <v>159</v>
      </c>
    </row>
    <row r="716" s="14" customFormat="1">
      <c r="A716" s="14"/>
      <c r="B716" s="230"/>
      <c r="C716" s="231"/>
      <c r="D716" s="221" t="s">
        <v>168</v>
      </c>
      <c r="E716" s="232" t="s">
        <v>19</v>
      </c>
      <c r="F716" s="233" t="s">
        <v>882</v>
      </c>
      <c r="G716" s="231"/>
      <c r="H716" s="234">
        <v>13.199999999999999</v>
      </c>
      <c r="I716" s="235"/>
      <c r="J716" s="231"/>
      <c r="K716" s="231"/>
      <c r="L716" s="236"/>
      <c r="M716" s="237"/>
      <c r="N716" s="238"/>
      <c r="O716" s="238"/>
      <c r="P716" s="238"/>
      <c r="Q716" s="238"/>
      <c r="R716" s="238"/>
      <c r="S716" s="238"/>
      <c r="T716" s="23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0" t="s">
        <v>168</v>
      </c>
      <c r="AU716" s="240" t="s">
        <v>174</v>
      </c>
      <c r="AV716" s="14" t="s">
        <v>82</v>
      </c>
      <c r="AW716" s="14" t="s">
        <v>33</v>
      </c>
      <c r="AX716" s="14" t="s">
        <v>72</v>
      </c>
      <c r="AY716" s="240" t="s">
        <v>159</v>
      </c>
    </row>
    <row r="717" s="14" customFormat="1">
      <c r="A717" s="14"/>
      <c r="B717" s="230"/>
      <c r="C717" s="231"/>
      <c r="D717" s="221" t="s">
        <v>168</v>
      </c>
      <c r="E717" s="232" t="s">
        <v>19</v>
      </c>
      <c r="F717" s="233" t="s">
        <v>883</v>
      </c>
      <c r="G717" s="231"/>
      <c r="H717" s="234">
        <v>15.84</v>
      </c>
      <c r="I717" s="235"/>
      <c r="J717" s="231"/>
      <c r="K717" s="231"/>
      <c r="L717" s="236"/>
      <c r="M717" s="237"/>
      <c r="N717" s="238"/>
      <c r="O717" s="238"/>
      <c r="P717" s="238"/>
      <c r="Q717" s="238"/>
      <c r="R717" s="238"/>
      <c r="S717" s="238"/>
      <c r="T717" s="23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0" t="s">
        <v>168</v>
      </c>
      <c r="AU717" s="240" t="s">
        <v>174</v>
      </c>
      <c r="AV717" s="14" t="s">
        <v>82</v>
      </c>
      <c r="AW717" s="14" t="s">
        <v>33</v>
      </c>
      <c r="AX717" s="14" t="s">
        <v>72</v>
      </c>
      <c r="AY717" s="240" t="s">
        <v>159</v>
      </c>
    </row>
    <row r="718" s="15" customFormat="1">
      <c r="A718" s="15"/>
      <c r="B718" s="241"/>
      <c r="C718" s="242"/>
      <c r="D718" s="221" t="s">
        <v>168</v>
      </c>
      <c r="E718" s="243" t="s">
        <v>19</v>
      </c>
      <c r="F718" s="244" t="s">
        <v>173</v>
      </c>
      <c r="G718" s="242"/>
      <c r="H718" s="245">
        <v>66.087999999999994</v>
      </c>
      <c r="I718" s="246"/>
      <c r="J718" s="242"/>
      <c r="K718" s="242"/>
      <c r="L718" s="247"/>
      <c r="M718" s="248"/>
      <c r="N718" s="249"/>
      <c r="O718" s="249"/>
      <c r="P718" s="249"/>
      <c r="Q718" s="249"/>
      <c r="R718" s="249"/>
      <c r="S718" s="249"/>
      <c r="T718" s="250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51" t="s">
        <v>168</v>
      </c>
      <c r="AU718" s="251" t="s">
        <v>174</v>
      </c>
      <c r="AV718" s="15" t="s">
        <v>174</v>
      </c>
      <c r="AW718" s="15" t="s">
        <v>33</v>
      </c>
      <c r="AX718" s="15" t="s">
        <v>80</v>
      </c>
      <c r="AY718" s="251" t="s">
        <v>159</v>
      </c>
    </row>
    <row r="719" s="2" customFormat="1" ht="24.15" customHeight="1">
      <c r="A719" s="40"/>
      <c r="B719" s="41"/>
      <c r="C719" s="206" t="s">
        <v>884</v>
      </c>
      <c r="D719" s="206" t="s">
        <v>161</v>
      </c>
      <c r="E719" s="207" t="s">
        <v>885</v>
      </c>
      <c r="F719" s="208" t="s">
        <v>886</v>
      </c>
      <c r="G719" s="209" t="s">
        <v>263</v>
      </c>
      <c r="H719" s="210">
        <v>84.097999999999999</v>
      </c>
      <c r="I719" s="211"/>
      <c r="J719" s="212">
        <f>ROUND(I719*H719,2)</f>
        <v>0</v>
      </c>
      <c r="K719" s="208" t="s">
        <v>165</v>
      </c>
      <c r="L719" s="46"/>
      <c r="M719" s="213" t="s">
        <v>19</v>
      </c>
      <c r="N719" s="214" t="s">
        <v>43</v>
      </c>
      <c r="O719" s="86"/>
      <c r="P719" s="215">
        <f>O719*H719</f>
        <v>0</v>
      </c>
      <c r="Q719" s="215">
        <v>0</v>
      </c>
      <c r="R719" s="215">
        <f>Q719*H719</f>
        <v>0</v>
      </c>
      <c r="S719" s="215">
        <v>0.045999999999999999</v>
      </c>
      <c r="T719" s="216">
        <f>S719*H719</f>
        <v>3.8685079999999998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17" t="s">
        <v>166</v>
      </c>
      <c r="AT719" s="217" t="s">
        <v>161</v>
      </c>
      <c r="AU719" s="217" t="s">
        <v>174</v>
      </c>
      <c r="AY719" s="19" t="s">
        <v>159</v>
      </c>
      <c r="BE719" s="218">
        <f>IF(N719="základní",J719,0)</f>
        <v>0</v>
      </c>
      <c r="BF719" s="218">
        <f>IF(N719="snížená",J719,0)</f>
        <v>0</v>
      </c>
      <c r="BG719" s="218">
        <f>IF(N719="zákl. přenesená",J719,0)</f>
        <v>0</v>
      </c>
      <c r="BH719" s="218">
        <f>IF(N719="sníž. přenesená",J719,0)</f>
        <v>0</v>
      </c>
      <c r="BI719" s="218">
        <f>IF(N719="nulová",J719,0)</f>
        <v>0</v>
      </c>
      <c r="BJ719" s="19" t="s">
        <v>80</v>
      </c>
      <c r="BK719" s="218">
        <f>ROUND(I719*H719,2)</f>
        <v>0</v>
      </c>
      <c r="BL719" s="19" t="s">
        <v>166</v>
      </c>
      <c r="BM719" s="217" t="s">
        <v>887</v>
      </c>
    </row>
    <row r="720" s="13" customFormat="1">
      <c r="A720" s="13"/>
      <c r="B720" s="219"/>
      <c r="C720" s="220"/>
      <c r="D720" s="221" t="s">
        <v>168</v>
      </c>
      <c r="E720" s="222" t="s">
        <v>19</v>
      </c>
      <c r="F720" s="223" t="s">
        <v>888</v>
      </c>
      <c r="G720" s="220"/>
      <c r="H720" s="222" t="s">
        <v>19</v>
      </c>
      <c r="I720" s="224"/>
      <c r="J720" s="220"/>
      <c r="K720" s="220"/>
      <c r="L720" s="225"/>
      <c r="M720" s="226"/>
      <c r="N720" s="227"/>
      <c r="O720" s="227"/>
      <c r="P720" s="227"/>
      <c r="Q720" s="227"/>
      <c r="R720" s="227"/>
      <c r="S720" s="227"/>
      <c r="T720" s="22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29" t="s">
        <v>168</v>
      </c>
      <c r="AU720" s="229" t="s">
        <v>174</v>
      </c>
      <c r="AV720" s="13" t="s">
        <v>80</v>
      </c>
      <c r="AW720" s="13" t="s">
        <v>33</v>
      </c>
      <c r="AX720" s="13" t="s">
        <v>72</v>
      </c>
      <c r="AY720" s="229" t="s">
        <v>159</v>
      </c>
    </row>
    <row r="721" s="14" customFormat="1">
      <c r="A721" s="14"/>
      <c r="B721" s="230"/>
      <c r="C721" s="231"/>
      <c r="D721" s="221" t="s">
        <v>168</v>
      </c>
      <c r="E721" s="232" t="s">
        <v>19</v>
      </c>
      <c r="F721" s="233" t="s">
        <v>881</v>
      </c>
      <c r="G721" s="231"/>
      <c r="H721" s="234">
        <v>37.048000000000002</v>
      </c>
      <c r="I721" s="235"/>
      <c r="J721" s="231"/>
      <c r="K721" s="231"/>
      <c r="L721" s="236"/>
      <c r="M721" s="237"/>
      <c r="N721" s="238"/>
      <c r="O721" s="238"/>
      <c r="P721" s="238"/>
      <c r="Q721" s="238"/>
      <c r="R721" s="238"/>
      <c r="S721" s="238"/>
      <c r="T721" s="23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0" t="s">
        <v>168</v>
      </c>
      <c r="AU721" s="240" t="s">
        <v>174</v>
      </c>
      <c r="AV721" s="14" t="s">
        <v>82</v>
      </c>
      <c r="AW721" s="14" t="s">
        <v>33</v>
      </c>
      <c r="AX721" s="14" t="s">
        <v>72</v>
      </c>
      <c r="AY721" s="240" t="s">
        <v>159</v>
      </c>
    </row>
    <row r="722" s="14" customFormat="1">
      <c r="A722" s="14"/>
      <c r="B722" s="230"/>
      <c r="C722" s="231"/>
      <c r="D722" s="221" t="s">
        <v>168</v>
      </c>
      <c r="E722" s="232" t="s">
        <v>19</v>
      </c>
      <c r="F722" s="233" t="s">
        <v>882</v>
      </c>
      <c r="G722" s="231"/>
      <c r="H722" s="234">
        <v>13.199999999999999</v>
      </c>
      <c r="I722" s="235"/>
      <c r="J722" s="231"/>
      <c r="K722" s="231"/>
      <c r="L722" s="236"/>
      <c r="M722" s="237"/>
      <c r="N722" s="238"/>
      <c r="O722" s="238"/>
      <c r="P722" s="238"/>
      <c r="Q722" s="238"/>
      <c r="R722" s="238"/>
      <c r="S722" s="238"/>
      <c r="T722" s="23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0" t="s">
        <v>168</v>
      </c>
      <c r="AU722" s="240" t="s">
        <v>174</v>
      </c>
      <c r="AV722" s="14" t="s">
        <v>82</v>
      </c>
      <c r="AW722" s="14" t="s">
        <v>33</v>
      </c>
      <c r="AX722" s="14" t="s">
        <v>72</v>
      </c>
      <c r="AY722" s="240" t="s">
        <v>159</v>
      </c>
    </row>
    <row r="723" s="14" customFormat="1">
      <c r="A723" s="14"/>
      <c r="B723" s="230"/>
      <c r="C723" s="231"/>
      <c r="D723" s="221" t="s">
        <v>168</v>
      </c>
      <c r="E723" s="232" t="s">
        <v>19</v>
      </c>
      <c r="F723" s="233" t="s">
        <v>883</v>
      </c>
      <c r="G723" s="231"/>
      <c r="H723" s="234">
        <v>15.84</v>
      </c>
      <c r="I723" s="235"/>
      <c r="J723" s="231"/>
      <c r="K723" s="231"/>
      <c r="L723" s="236"/>
      <c r="M723" s="237"/>
      <c r="N723" s="238"/>
      <c r="O723" s="238"/>
      <c r="P723" s="238"/>
      <c r="Q723" s="238"/>
      <c r="R723" s="238"/>
      <c r="S723" s="238"/>
      <c r="T723" s="23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0" t="s">
        <v>168</v>
      </c>
      <c r="AU723" s="240" t="s">
        <v>174</v>
      </c>
      <c r="AV723" s="14" t="s">
        <v>82</v>
      </c>
      <c r="AW723" s="14" t="s">
        <v>33</v>
      </c>
      <c r="AX723" s="14" t="s">
        <v>72</v>
      </c>
      <c r="AY723" s="240" t="s">
        <v>159</v>
      </c>
    </row>
    <row r="724" s="15" customFormat="1">
      <c r="A724" s="15"/>
      <c r="B724" s="241"/>
      <c r="C724" s="242"/>
      <c r="D724" s="221" t="s">
        <v>168</v>
      </c>
      <c r="E724" s="243" t="s">
        <v>19</v>
      </c>
      <c r="F724" s="244" t="s">
        <v>173</v>
      </c>
      <c r="G724" s="242"/>
      <c r="H724" s="245">
        <v>66.087999999999994</v>
      </c>
      <c r="I724" s="246"/>
      <c r="J724" s="242"/>
      <c r="K724" s="242"/>
      <c r="L724" s="247"/>
      <c r="M724" s="248"/>
      <c r="N724" s="249"/>
      <c r="O724" s="249"/>
      <c r="P724" s="249"/>
      <c r="Q724" s="249"/>
      <c r="R724" s="249"/>
      <c r="S724" s="249"/>
      <c r="T724" s="250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51" t="s">
        <v>168</v>
      </c>
      <c r="AU724" s="251" t="s">
        <v>174</v>
      </c>
      <c r="AV724" s="15" t="s">
        <v>174</v>
      </c>
      <c r="AW724" s="15" t="s">
        <v>33</v>
      </c>
      <c r="AX724" s="15" t="s">
        <v>72</v>
      </c>
      <c r="AY724" s="251" t="s">
        <v>159</v>
      </c>
    </row>
    <row r="725" s="13" customFormat="1">
      <c r="A725" s="13"/>
      <c r="B725" s="219"/>
      <c r="C725" s="220"/>
      <c r="D725" s="221" t="s">
        <v>168</v>
      </c>
      <c r="E725" s="222" t="s">
        <v>19</v>
      </c>
      <c r="F725" s="223" t="s">
        <v>889</v>
      </c>
      <c r="G725" s="220"/>
      <c r="H725" s="222" t="s">
        <v>19</v>
      </c>
      <c r="I725" s="224"/>
      <c r="J725" s="220"/>
      <c r="K725" s="220"/>
      <c r="L725" s="225"/>
      <c r="M725" s="226"/>
      <c r="N725" s="227"/>
      <c r="O725" s="227"/>
      <c r="P725" s="227"/>
      <c r="Q725" s="227"/>
      <c r="R725" s="227"/>
      <c r="S725" s="227"/>
      <c r="T725" s="22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29" t="s">
        <v>168</v>
      </c>
      <c r="AU725" s="229" t="s">
        <v>174</v>
      </c>
      <c r="AV725" s="13" t="s">
        <v>80</v>
      </c>
      <c r="AW725" s="13" t="s">
        <v>33</v>
      </c>
      <c r="AX725" s="13" t="s">
        <v>72</v>
      </c>
      <c r="AY725" s="229" t="s">
        <v>159</v>
      </c>
    </row>
    <row r="726" s="14" customFormat="1">
      <c r="A726" s="14"/>
      <c r="B726" s="230"/>
      <c r="C726" s="231"/>
      <c r="D726" s="221" t="s">
        <v>168</v>
      </c>
      <c r="E726" s="232" t="s">
        <v>19</v>
      </c>
      <c r="F726" s="233" t="s">
        <v>389</v>
      </c>
      <c r="G726" s="231"/>
      <c r="H726" s="234">
        <v>3.6800000000000002</v>
      </c>
      <c r="I726" s="235"/>
      <c r="J726" s="231"/>
      <c r="K726" s="231"/>
      <c r="L726" s="236"/>
      <c r="M726" s="237"/>
      <c r="N726" s="238"/>
      <c r="O726" s="238"/>
      <c r="P726" s="238"/>
      <c r="Q726" s="238"/>
      <c r="R726" s="238"/>
      <c r="S726" s="238"/>
      <c r="T726" s="23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0" t="s">
        <v>168</v>
      </c>
      <c r="AU726" s="240" t="s">
        <v>174</v>
      </c>
      <c r="AV726" s="14" t="s">
        <v>82</v>
      </c>
      <c r="AW726" s="14" t="s">
        <v>33</v>
      </c>
      <c r="AX726" s="14" t="s">
        <v>72</v>
      </c>
      <c r="AY726" s="240" t="s">
        <v>159</v>
      </c>
    </row>
    <row r="727" s="13" customFormat="1">
      <c r="A727" s="13"/>
      <c r="B727" s="219"/>
      <c r="C727" s="220"/>
      <c r="D727" s="221" t="s">
        <v>168</v>
      </c>
      <c r="E727" s="222" t="s">
        <v>19</v>
      </c>
      <c r="F727" s="223" t="s">
        <v>890</v>
      </c>
      <c r="G727" s="220"/>
      <c r="H727" s="222" t="s">
        <v>19</v>
      </c>
      <c r="I727" s="224"/>
      <c r="J727" s="220"/>
      <c r="K727" s="220"/>
      <c r="L727" s="225"/>
      <c r="M727" s="226"/>
      <c r="N727" s="227"/>
      <c r="O727" s="227"/>
      <c r="P727" s="227"/>
      <c r="Q727" s="227"/>
      <c r="R727" s="227"/>
      <c r="S727" s="227"/>
      <c r="T727" s="22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29" t="s">
        <v>168</v>
      </c>
      <c r="AU727" s="229" t="s">
        <v>174</v>
      </c>
      <c r="AV727" s="13" t="s">
        <v>80</v>
      </c>
      <c r="AW727" s="13" t="s">
        <v>33</v>
      </c>
      <c r="AX727" s="13" t="s">
        <v>72</v>
      </c>
      <c r="AY727" s="229" t="s">
        <v>159</v>
      </c>
    </row>
    <row r="728" s="14" customFormat="1">
      <c r="A728" s="14"/>
      <c r="B728" s="230"/>
      <c r="C728" s="231"/>
      <c r="D728" s="221" t="s">
        <v>168</v>
      </c>
      <c r="E728" s="232" t="s">
        <v>19</v>
      </c>
      <c r="F728" s="233" t="s">
        <v>891</v>
      </c>
      <c r="G728" s="231"/>
      <c r="H728" s="234">
        <v>4.9500000000000002</v>
      </c>
      <c r="I728" s="235"/>
      <c r="J728" s="231"/>
      <c r="K728" s="231"/>
      <c r="L728" s="236"/>
      <c r="M728" s="237"/>
      <c r="N728" s="238"/>
      <c r="O728" s="238"/>
      <c r="P728" s="238"/>
      <c r="Q728" s="238"/>
      <c r="R728" s="238"/>
      <c r="S728" s="238"/>
      <c r="T728" s="23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0" t="s">
        <v>168</v>
      </c>
      <c r="AU728" s="240" t="s">
        <v>174</v>
      </c>
      <c r="AV728" s="14" t="s">
        <v>82</v>
      </c>
      <c r="AW728" s="14" t="s">
        <v>33</v>
      </c>
      <c r="AX728" s="14" t="s">
        <v>72</v>
      </c>
      <c r="AY728" s="240" t="s">
        <v>159</v>
      </c>
    </row>
    <row r="729" s="14" customFormat="1">
      <c r="A729" s="14"/>
      <c r="B729" s="230"/>
      <c r="C729" s="231"/>
      <c r="D729" s="221" t="s">
        <v>168</v>
      </c>
      <c r="E729" s="232" t="s">
        <v>19</v>
      </c>
      <c r="F729" s="233" t="s">
        <v>892</v>
      </c>
      <c r="G729" s="231"/>
      <c r="H729" s="234">
        <v>1.98</v>
      </c>
      <c r="I729" s="235"/>
      <c r="J729" s="231"/>
      <c r="K729" s="231"/>
      <c r="L729" s="236"/>
      <c r="M729" s="237"/>
      <c r="N729" s="238"/>
      <c r="O729" s="238"/>
      <c r="P729" s="238"/>
      <c r="Q729" s="238"/>
      <c r="R729" s="238"/>
      <c r="S729" s="238"/>
      <c r="T729" s="23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0" t="s">
        <v>168</v>
      </c>
      <c r="AU729" s="240" t="s">
        <v>174</v>
      </c>
      <c r="AV729" s="14" t="s">
        <v>82</v>
      </c>
      <c r="AW729" s="14" t="s">
        <v>33</v>
      </c>
      <c r="AX729" s="14" t="s">
        <v>72</v>
      </c>
      <c r="AY729" s="240" t="s">
        <v>159</v>
      </c>
    </row>
    <row r="730" s="13" customFormat="1">
      <c r="A730" s="13"/>
      <c r="B730" s="219"/>
      <c r="C730" s="220"/>
      <c r="D730" s="221" t="s">
        <v>168</v>
      </c>
      <c r="E730" s="222" t="s">
        <v>19</v>
      </c>
      <c r="F730" s="223" t="s">
        <v>893</v>
      </c>
      <c r="G730" s="220"/>
      <c r="H730" s="222" t="s">
        <v>19</v>
      </c>
      <c r="I730" s="224"/>
      <c r="J730" s="220"/>
      <c r="K730" s="220"/>
      <c r="L730" s="225"/>
      <c r="M730" s="226"/>
      <c r="N730" s="227"/>
      <c r="O730" s="227"/>
      <c r="P730" s="227"/>
      <c r="Q730" s="227"/>
      <c r="R730" s="227"/>
      <c r="S730" s="227"/>
      <c r="T730" s="22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29" t="s">
        <v>168</v>
      </c>
      <c r="AU730" s="229" t="s">
        <v>174</v>
      </c>
      <c r="AV730" s="13" t="s">
        <v>80</v>
      </c>
      <c r="AW730" s="13" t="s">
        <v>33</v>
      </c>
      <c r="AX730" s="13" t="s">
        <v>72</v>
      </c>
      <c r="AY730" s="229" t="s">
        <v>159</v>
      </c>
    </row>
    <row r="731" s="14" customFormat="1">
      <c r="A731" s="14"/>
      <c r="B731" s="230"/>
      <c r="C731" s="231"/>
      <c r="D731" s="221" t="s">
        <v>168</v>
      </c>
      <c r="E731" s="232" t="s">
        <v>19</v>
      </c>
      <c r="F731" s="233" t="s">
        <v>894</v>
      </c>
      <c r="G731" s="231"/>
      <c r="H731" s="234">
        <v>7.4000000000000004</v>
      </c>
      <c r="I731" s="235"/>
      <c r="J731" s="231"/>
      <c r="K731" s="231"/>
      <c r="L731" s="236"/>
      <c r="M731" s="237"/>
      <c r="N731" s="238"/>
      <c r="O731" s="238"/>
      <c r="P731" s="238"/>
      <c r="Q731" s="238"/>
      <c r="R731" s="238"/>
      <c r="S731" s="238"/>
      <c r="T731" s="23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0" t="s">
        <v>168</v>
      </c>
      <c r="AU731" s="240" t="s">
        <v>174</v>
      </c>
      <c r="AV731" s="14" t="s">
        <v>82</v>
      </c>
      <c r="AW731" s="14" t="s">
        <v>33</v>
      </c>
      <c r="AX731" s="14" t="s">
        <v>72</v>
      </c>
      <c r="AY731" s="240" t="s">
        <v>159</v>
      </c>
    </row>
    <row r="732" s="15" customFormat="1">
      <c r="A732" s="15"/>
      <c r="B732" s="241"/>
      <c r="C732" s="242"/>
      <c r="D732" s="221" t="s">
        <v>168</v>
      </c>
      <c r="E732" s="243" t="s">
        <v>19</v>
      </c>
      <c r="F732" s="244" t="s">
        <v>173</v>
      </c>
      <c r="G732" s="242"/>
      <c r="H732" s="245">
        <v>18.010000000000002</v>
      </c>
      <c r="I732" s="246"/>
      <c r="J732" s="242"/>
      <c r="K732" s="242"/>
      <c r="L732" s="247"/>
      <c r="M732" s="248"/>
      <c r="N732" s="249"/>
      <c r="O732" s="249"/>
      <c r="P732" s="249"/>
      <c r="Q732" s="249"/>
      <c r="R732" s="249"/>
      <c r="S732" s="249"/>
      <c r="T732" s="250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51" t="s">
        <v>168</v>
      </c>
      <c r="AU732" s="251" t="s">
        <v>174</v>
      </c>
      <c r="AV732" s="15" t="s">
        <v>174</v>
      </c>
      <c r="AW732" s="15" t="s">
        <v>33</v>
      </c>
      <c r="AX732" s="15" t="s">
        <v>72</v>
      </c>
      <c r="AY732" s="251" t="s">
        <v>159</v>
      </c>
    </row>
    <row r="733" s="16" customFormat="1">
      <c r="A733" s="16"/>
      <c r="B733" s="252"/>
      <c r="C733" s="253"/>
      <c r="D733" s="221" t="s">
        <v>168</v>
      </c>
      <c r="E733" s="254" t="s">
        <v>19</v>
      </c>
      <c r="F733" s="255" t="s">
        <v>179</v>
      </c>
      <c r="G733" s="253"/>
      <c r="H733" s="256">
        <v>84.097999999999999</v>
      </c>
      <c r="I733" s="257"/>
      <c r="J733" s="253"/>
      <c r="K733" s="253"/>
      <c r="L733" s="258"/>
      <c r="M733" s="259"/>
      <c r="N733" s="260"/>
      <c r="O733" s="260"/>
      <c r="P733" s="260"/>
      <c r="Q733" s="260"/>
      <c r="R733" s="260"/>
      <c r="S733" s="260"/>
      <c r="T733" s="261"/>
      <c r="U733" s="16"/>
      <c r="V733" s="16"/>
      <c r="W733" s="16"/>
      <c r="X733" s="16"/>
      <c r="Y733" s="16"/>
      <c r="Z733" s="16"/>
      <c r="AA733" s="16"/>
      <c r="AB733" s="16"/>
      <c r="AC733" s="16"/>
      <c r="AD733" s="16"/>
      <c r="AE733" s="16"/>
      <c r="AT733" s="262" t="s">
        <v>168</v>
      </c>
      <c r="AU733" s="262" t="s">
        <v>174</v>
      </c>
      <c r="AV733" s="16" t="s">
        <v>166</v>
      </c>
      <c r="AW733" s="16" t="s">
        <v>33</v>
      </c>
      <c r="AX733" s="16" t="s">
        <v>80</v>
      </c>
      <c r="AY733" s="262" t="s">
        <v>159</v>
      </c>
    </row>
    <row r="734" s="2" customFormat="1" ht="24.15" customHeight="1">
      <c r="A734" s="40"/>
      <c r="B734" s="41"/>
      <c r="C734" s="206" t="s">
        <v>895</v>
      </c>
      <c r="D734" s="206" t="s">
        <v>161</v>
      </c>
      <c r="E734" s="207" t="s">
        <v>896</v>
      </c>
      <c r="F734" s="208" t="s">
        <v>897</v>
      </c>
      <c r="G734" s="209" t="s">
        <v>270</v>
      </c>
      <c r="H734" s="210">
        <v>2</v>
      </c>
      <c r="I734" s="211"/>
      <c r="J734" s="212">
        <f>ROUND(I734*H734,2)</f>
        <v>0</v>
      </c>
      <c r="K734" s="208" t="s">
        <v>165</v>
      </c>
      <c r="L734" s="46"/>
      <c r="M734" s="213" t="s">
        <v>19</v>
      </c>
      <c r="N734" s="214" t="s">
        <v>43</v>
      </c>
      <c r="O734" s="86"/>
      <c r="P734" s="215">
        <f>O734*H734</f>
        <v>0</v>
      </c>
      <c r="Q734" s="215">
        <v>0</v>
      </c>
      <c r="R734" s="215">
        <f>Q734*H734</f>
        <v>0</v>
      </c>
      <c r="S734" s="215">
        <v>0.042000000000000003</v>
      </c>
      <c r="T734" s="216">
        <f>S734*H734</f>
        <v>0.084000000000000005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7" t="s">
        <v>166</v>
      </c>
      <c r="AT734" s="217" t="s">
        <v>161</v>
      </c>
      <c r="AU734" s="217" t="s">
        <v>174</v>
      </c>
      <c r="AY734" s="19" t="s">
        <v>159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19" t="s">
        <v>80</v>
      </c>
      <c r="BK734" s="218">
        <f>ROUND(I734*H734,2)</f>
        <v>0</v>
      </c>
      <c r="BL734" s="19" t="s">
        <v>166</v>
      </c>
      <c r="BM734" s="217" t="s">
        <v>898</v>
      </c>
    </row>
    <row r="735" s="14" customFormat="1">
      <c r="A735" s="14"/>
      <c r="B735" s="230"/>
      <c r="C735" s="231"/>
      <c r="D735" s="221" t="s">
        <v>168</v>
      </c>
      <c r="E735" s="232" t="s">
        <v>19</v>
      </c>
      <c r="F735" s="233" t="s">
        <v>899</v>
      </c>
      <c r="G735" s="231"/>
      <c r="H735" s="234">
        <v>2</v>
      </c>
      <c r="I735" s="235"/>
      <c r="J735" s="231"/>
      <c r="K735" s="231"/>
      <c r="L735" s="236"/>
      <c r="M735" s="237"/>
      <c r="N735" s="238"/>
      <c r="O735" s="238"/>
      <c r="P735" s="238"/>
      <c r="Q735" s="238"/>
      <c r="R735" s="238"/>
      <c r="S735" s="238"/>
      <c r="T735" s="23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0" t="s">
        <v>168</v>
      </c>
      <c r="AU735" s="240" t="s">
        <v>174</v>
      </c>
      <c r="AV735" s="14" t="s">
        <v>82</v>
      </c>
      <c r="AW735" s="14" t="s">
        <v>33</v>
      </c>
      <c r="AX735" s="14" t="s">
        <v>72</v>
      </c>
      <c r="AY735" s="240" t="s">
        <v>159</v>
      </c>
    </row>
    <row r="736" s="15" customFormat="1">
      <c r="A736" s="15"/>
      <c r="B736" s="241"/>
      <c r="C736" s="242"/>
      <c r="D736" s="221" t="s">
        <v>168</v>
      </c>
      <c r="E736" s="243" t="s">
        <v>19</v>
      </c>
      <c r="F736" s="244" t="s">
        <v>173</v>
      </c>
      <c r="G736" s="242"/>
      <c r="H736" s="245">
        <v>2</v>
      </c>
      <c r="I736" s="246"/>
      <c r="J736" s="242"/>
      <c r="K736" s="242"/>
      <c r="L736" s="247"/>
      <c r="M736" s="248"/>
      <c r="N736" s="249"/>
      <c r="O736" s="249"/>
      <c r="P736" s="249"/>
      <c r="Q736" s="249"/>
      <c r="R736" s="249"/>
      <c r="S736" s="249"/>
      <c r="T736" s="250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51" t="s">
        <v>168</v>
      </c>
      <c r="AU736" s="251" t="s">
        <v>174</v>
      </c>
      <c r="AV736" s="15" t="s">
        <v>174</v>
      </c>
      <c r="AW736" s="15" t="s">
        <v>33</v>
      </c>
      <c r="AX736" s="15" t="s">
        <v>80</v>
      </c>
      <c r="AY736" s="251" t="s">
        <v>159</v>
      </c>
    </row>
    <row r="737" s="2" customFormat="1" ht="24.15" customHeight="1">
      <c r="A737" s="40"/>
      <c r="B737" s="41"/>
      <c r="C737" s="206" t="s">
        <v>900</v>
      </c>
      <c r="D737" s="206" t="s">
        <v>161</v>
      </c>
      <c r="E737" s="207" t="s">
        <v>901</v>
      </c>
      <c r="F737" s="208" t="s">
        <v>902</v>
      </c>
      <c r="G737" s="209" t="s">
        <v>270</v>
      </c>
      <c r="H737" s="210">
        <v>15.6</v>
      </c>
      <c r="I737" s="211"/>
      <c r="J737" s="212">
        <f>ROUND(I737*H737,2)</f>
        <v>0</v>
      </c>
      <c r="K737" s="208" t="s">
        <v>165</v>
      </c>
      <c r="L737" s="46"/>
      <c r="M737" s="213" t="s">
        <v>19</v>
      </c>
      <c r="N737" s="214" t="s">
        <v>43</v>
      </c>
      <c r="O737" s="86"/>
      <c r="P737" s="215">
        <f>O737*H737</f>
        <v>0</v>
      </c>
      <c r="Q737" s="215">
        <v>0</v>
      </c>
      <c r="R737" s="215">
        <f>Q737*H737</f>
        <v>0</v>
      </c>
      <c r="S737" s="215">
        <v>0.065000000000000002</v>
      </c>
      <c r="T737" s="216">
        <f>S737*H737</f>
        <v>1.014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17" t="s">
        <v>166</v>
      </c>
      <c r="AT737" s="217" t="s">
        <v>161</v>
      </c>
      <c r="AU737" s="217" t="s">
        <v>174</v>
      </c>
      <c r="AY737" s="19" t="s">
        <v>159</v>
      </c>
      <c r="BE737" s="218">
        <f>IF(N737="základní",J737,0)</f>
        <v>0</v>
      </c>
      <c r="BF737" s="218">
        <f>IF(N737="snížená",J737,0)</f>
        <v>0</v>
      </c>
      <c r="BG737" s="218">
        <f>IF(N737="zákl. přenesená",J737,0)</f>
        <v>0</v>
      </c>
      <c r="BH737" s="218">
        <f>IF(N737="sníž. přenesená",J737,0)</f>
        <v>0</v>
      </c>
      <c r="BI737" s="218">
        <f>IF(N737="nulová",J737,0)</f>
        <v>0</v>
      </c>
      <c r="BJ737" s="19" t="s">
        <v>80</v>
      </c>
      <c r="BK737" s="218">
        <f>ROUND(I737*H737,2)</f>
        <v>0</v>
      </c>
      <c r="BL737" s="19" t="s">
        <v>166</v>
      </c>
      <c r="BM737" s="217" t="s">
        <v>903</v>
      </c>
    </row>
    <row r="738" s="14" customFormat="1">
      <c r="A738" s="14"/>
      <c r="B738" s="230"/>
      <c r="C738" s="231"/>
      <c r="D738" s="221" t="s">
        <v>168</v>
      </c>
      <c r="E738" s="232" t="s">
        <v>19</v>
      </c>
      <c r="F738" s="233" t="s">
        <v>904</v>
      </c>
      <c r="G738" s="231"/>
      <c r="H738" s="234">
        <v>6</v>
      </c>
      <c r="I738" s="235"/>
      <c r="J738" s="231"/>
      <c r="K738" s="231"/>
      <c r="L738" s="236"/>
      <c r="M738" s="237"/>
      <c r="N738" s="238"/>
      <c r="O738" s="238"/>
      <c r="P738" s="238"/>
      <c r="Q738" s="238"/>
      <c r="R738" s="238"/>
      <c r="S738" s="238"/>
      <c r="T738" s="23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0" t="s">
        <v>168</v>
      </c>
      <c r="AU738" s="240" t="s">
        <v>174</v>
      </c>
      <c r="AV738" s="14" t="s">
        <v>82</v>
      </c>
      <c r="AW738" s="14" t="s">
        <v>33</v>
      </c>
      <c r="AX738" s="14" t="s">
        <v>72</v>
      </c>
      <c r="AY738" s="240" t="s">
        <v>159</v>
      </c>
    </row>
    <row r="739" s="14" customFormat="1">
      <c r="A739" s="14"/>
      <c r="B739" s="230"/>
      <c r="C739" s="231"/>
      <c r="D739" s="221" t="s">
        <v>168</v>
      </c>
      <c r="E739" s="232" t="s">
        <v>19</v>
      </c>
      <c r="F739" s="233" t="s">
        <v>905</v>
      </c>
      <c r="G739" s="231"/>
      <c r="H739" s="234">
        <v>9.5999999999999996</v>
      </c>
      <c r="I739" s="235"/>
      <c r="J739" s="231"/>
      <c r="K739" s="231"/>
      <c r="L739" s="236"/>
      <c r="M739" s="237"/>
      <c r="N739" s="238"/>
      <c r="O739" s="238"/>
      <c r="P739" s="238"/>
      <c r="Q739" s="238"/>
      <c r="R739" s="238"/>
      <c r="S739" s="238"/>
      <c r="T739" s="23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0" t="s">
        <v>168</v>
      </c>
      <c r="AU739" s="240" t="s">
        <v>174</v>
      </c>
      <c r="AV739" s="14" t="s">
        <v>82</v>
      </c>
      <c r="AW739" s="14" t="s">
        <v>33</v>
      </c>
      <c r="AX739" s="14" t="s">
        <v>72</v>
      </c>
      <c r="AY739" s="240" t="s">
        <v>159</v>
      </c>
    </row>
    <row r="740" s="15" customFormat="1">
      <c r="A740" s="15"/>
      <c r="B740" s="241"/>
      <c r="C740" s="242"/>
      <c r="D740" s="221" t="s">
        <v>168</v>
      </c>
      <c r="E740" s="243" t="s">
        <v>19</v>
      </c>
      <c r="F740" s="244" t="s">
        <v>173</v>
      </c>
      <c r="G740" s="242"/>
      <c r="H740" s="245">
        <v>15.6</v>
      </c>
      <c r="I740" s="246"/>
      <c r="J740" s="242"/>
      <c r="K740" s="242"/>
      <c r="L740" s="247"/>
      <c r="M740" s="248"/>
      <c r="N740" s="249"/>
      <c r="O740" s="249"/>
      <c r="P740" s="249"/>
      <c r="Q740" s="249"/>
      <c r="R740" s="249"/>
      <c r="S740" s="249"/>
      <c r="T740" s="250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51" t="s">
        <v>168</v>
      </c>
      <c r="AU740" s="251" t="s">
        <v>174</v>
      </c>
      <c r="AV740" s="15" t="s">
        <v>174</v>
      </c>
      <c r="AW740" s="15" t="s">
        <v>33</v>
      </c>
      <c r="AX740" s="15" t="s">
        <v>80</v>
      </c>
      <c r="AY740" s="251" t="s">
        <v>159</v>
      </c>
    </row>
    <row r="741" s="2" customFormat="1" ht="24.15" customHeight="1">
      <c r="A741" s="40"/>
      <c r="B741" s="41"/>
      <c r="C741" s="206" t="s">
        <v>906</v>
      </c>
      <c r="D741" s="206" t="s">
        <v>161</v>
      </c>
      <c r="E741" s="207" t="s">
        <v>907</v>
      </c>
      <c r="F741" s="208" t="s">
        <v>908</v>
      </c>
      <c r="G741" s="209" t="s">
        <v>270</v>
      </c>
      <c r="H741" s="210">
        <v>7</v>
      </c>
      <c r="I741" s="211"/>
      <c r="J741" s="212">
        <f>ROUND(I741*H741,2)</f>
        <v>0</v>
      </c>
      <c r="K741" s="208" t="s">
        <v>165</v>
      </c>
      <c r="L741" s="46"/>
      <c r="M741" s="213" t="s">
        <v>19</v>
      </c>
      <c r="N741" s="214" t="s">
        <v>43</v>
      </c>
      <c r="O741" s="86"/>
      <c r="P741" s="215">
        <f>O741*H741</f>
        <v>0</v>
      </c>
      <c r="Q741" s="215">
        <v>0.047370000000000002</v>
      </c>
      <c r="R741" s="215">
        <f>Q741*H741</f>
        <v>0.33159</v>
      </c>
      <c r="S741" s="215">
        <v>0</v>
      </c>
      <c r="T741" s="216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17" t="s">
        <v>166</v>
      </c>
      <c r="AT741" s="217" t="s">
        <v>161</v>
      </c>
      <c r="AU741" s="217" t="s">
        <v>174</v>
      </c>
      <c r="AY741" s="19" t="s">
        <v>159</v>
      </c>
      <c r="BE741" s="218">
        <f>IF(N741="základní",J741,0)</f>
        <v>0</v>
      </c>
      <c r="BF741" s="218">
        <f>IF(N741="snížená",J741,0)</f>
        <v>0</v>
      </c>
      <c r="BG741" s="218">
        <f>IF(N741="zákl. přenesená",J741,0)</f>
        <v>0</v>
      </c>
      <c r="BH741" s="218">
        <f>IF(N741="sníž. přenesená",J741,0)</f>
        <v>0</v>
      </c>
      <c r="BI741" s="218">
        <f>IF(N741="nulová",J741,0)</f>
        <v>0</v>
      </c>
      <c r="BJ741" s="19" t="s">
        <v>80</v>
      </c>
      <c r="BK741" s="218">
        <f>ROUND(I741*H741,2)</f>
        <v>0</v>
      </c>
      <c r="BL741" s="19" t="s">
        <v>166</v>
      </c>
      <c r="BM741" s="217" t="s">
        <v>909</v>
      </c>
    </row>
    <row r="742" s="14" customFormat="1">
      <c r="A742" s="14"/>
      <c r="B742" s="230"/>
      <c r="C742" s="231"/>
      <c r="D742" s="221" t="s">
        <v>168</v>
      </c>
      <c r="E742" s="232" t="s">
        <v>19</v>
      </c>
      <c r="F742" s="233" t="s">
        <v>910</v>
      </c>
      <c r="G742" s="231"/>
      <c r="H742" s="234">
        <v>7</v>
      </c>
      <c r="I742" s="235"/>
      <c r="J742" s="231"/>
      <c r="K742" s="231"/>
      <c r="L742" s="236"/>
      <c r="M742" s="237"/>
      <c r="N742" s="238"/>
      <c r="O742" s="238"/>
      <c r="P742" s="238"/>
      <c r="Q742" s="238"/>
      <c r="R742" s="238"/>
      <c r="S742" s="238"/>
      <c r="T742" s="23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0" t="s">
        <v>168</v>
      </c>
      <c r="AU742" s="240" t="s">
        <v>174</v>
      </c>
      <c r="AV742" s="14" t="s">
        <v>82</v>
      </c>
      <c r="AW742" s="14" t="s">
        <v>33</v>
      </c>
      <c r="AX742" s="14" t="s">
        <v>72</v>
      </c>
      <c r="AY742" s="240" t="s">
        <v>159</v>
      </c>
    </row>
    <row r="743" s="15" customFormat="1">
      <c r="A743" s="15"/>
      <c r="B743" s="241"/>
      <c r="C743" s="242"/>
      <c r="D743" s="221" t="s">
        <v>168</v>
      </c>
      <c r="E743" s="243" t="s">
        <v>19</v>
      </c>
      <c r="F743" s="244" t="s">
        <v>173</v>
      </c>
      <c r="G743" s="242"/>
      <c r="H743" s="245">
        <v>7</v>
      </c>
      <c r="I743" s="246"/>
      <c r="J743" s="242"/>
      <c r="K743" s="242"/>
      <c r="L743" s="247"/>
      <c r="M743" s="248"/>
      <c r="N743" s="249"/>
      <c r="O743" s="249"/>
      <c r="P743" s="249"/>
      <c r="Q743" s="249"/>
      <c r="R743" s="249"/>
      <c r="S743" s="249"/>
      <c r="T743" s="250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51" t="s">
        <v>168</v>
      </c>
      <c r="AU743" s="251" t="s">
        <v>174</v>
      </c>
      <c r="AV743" s="15" t="s">
        <v>174</v>
      </c>
      <c r="AW743" s="15" t="s">
        <v>33</v>
      </c>
      <c r="AX743" s="15" t="s">
        <v>80</v>
      </c>
      <c r="AY743" s="251" t="s">
        <v>159</v>
      </c>
    </row>
    <row r="744" s="2" customFormat="1" ht="16.5" customHeight="1">
      <c r="A744" s="40"/>
      <c r="B744" s="41"/>
      <c r="C744" s="206" t="s">
        <v>911</v>
      </c>
      <c r="D744" s="206" t="s">
        <v>161</v>
      </c>
      <c r="E744" s="207" t="s">
        <v>912</v>
      </c>
      <c r="F744" s="208" t="s">
        <v>913</v>
      </c>
      <c r="G744" s="209" t="s">
        <v>270</v>
      </c>
      <c r="H744" s="210">
        <v>2.2999999999999998</v>
      </c>
      <c r="I744" s="211"/>
      <c r="J744" s="212">
        <f>ROUND(I744*H744,2)</f>
        <v>0</v>
      </c>
      <c r="K744" s="208" t="s">
        <v>165</v>
      </c>
      <c r="L744" s="46"/>
      <c r="M744" s="213" t="s">
        <v>19</v>
      </c>
      <c r="N744" s="214" t="s">
        <v>43</v>
      </c>
      <c r="O744" s="86"/>
      <c r="P744" s="215">
        <f>O744*H744</f>
        <v>0</v>
      </c>
      <c r="Q744" s="215">
        <v>0</v>
      </c>
      <c r="R744" s="215">
        <f>Q744*H744</f>
        <v>0</v>
      </c>
      <c r="S744" s="215">
        <v>0</v>
      </c>
      <c r="T744" s="216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17" t="s">
        <v>166</v>
      </c>
      <c r="AT744" s="217" t="s">
        <v>161</v>
      </c>
      <c r="AU744" s="217" t="s">
        <v>174</v>
      </c>
      <c r="AY744" s="19" t="s">
        <v>159</v>
      </c>
      <c r="BE744" s="218">
        <f>IF(N744="základní",J744,0)</f>
        <v>0</v>
      </c>
      <c r="BF744" s="218">
        <f>IF(N744="snížená",J744,0)</f>
        <v>0</v>
      </c>
      <c r="BG744" s="218">
        <f>IF(N744="zákl. přenesená",J744,0)</f>
        <v>0</v>
      </c>
      <c r="BH744" s="218">
        <f>IF(N744="sníž. přenesená",J744,0)</f>
        <v>0</v>
      </c>
      <c r="BI744" s="218">
        <f>IF(N744="nulová",J744,0)</f>
        <v>0</v>
      </c>
      <c r="BJ744" s="19" t="s">
        <v>80</v>
      </c>
      <c r="BK744" s="218">
        <f>ROUND(I744*H744,2)</f>
        <v>0</v>
      </c>
      <c r="BL744" s="19" t="s">
        <v>166</v>
      </c>
      <c r="BM744" s="217" t="s">
        <v>914</v>
      </c>
    </row>
    <row r="745" s="13" customFormat="1">
      <c r="A745" s="13"/>
      <c r="B745" s="219"/>
      <c r="C745" s="220"/>
      <c r="D745" s="221" t="s">
        <v>168</v>
      </c>
      <c r="E745" s="222" t="s">
        <v>19</v>
      </c>
      <c r="F745" s="223" t="s">
        <v>915</v>
      </c>
      <c r="G745" s="220"/>
      <c r="H745" s="222" t="s">
        <v>19</v>
      </c>
      <c r="I745" s="224"/>
      <c r="J745" s="220"/>
      <c r="K745" s="220"/>
      <c r="L745" s="225"/>
      <c r="M745" s="226"/>
      <c r="N745" s="227"/>
      <c r="O745" s="227"/>
      <c r="P745" s="227"/>
      <c r="Q745" s="227"/>
      <c r="R745" s="227"/>
      <c r="S745" s="227"/>
      <c r="T745" s="22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29" t="s">
        <v>168</v>
      </c>
      <c r="AU745" s="229" t="s">
        <v>174</v>
      </c>
      <c r="AV745" s="13" t="s">
        <v>80</v>
      </c>
      <c r="AW745" s="13" t="s">
        <v>33</v>
      </c>
      <c r="AX745" s="13" t="s">
        <v>72</v>
      </c>
      <c r="AY745" s="229" t="s">
        <v>159</v>
      </c>
    </row>
    <row r="746" s="14" customFormat="1">
      <c r="A746" s="14"/>
      <c r="B746" s="230"/>
      <c r="C746" s="231"/>
      <c r="D746" s="221" t="s">
        <v>168</v>
      </c>
      <c r="E746" s="232" t="s">
        <v>19</v>
      </c>
      <c r="F746" s="233" t="s">
        <v>916</v>
      </c>
      <c r="G746" s="231"/>
      <c r="H746" s="234">
        <v>2.2999999999999998</v>
      </c>
      <c r="I746" s="235"/>
      <c r="J746" s="231"/>
      <c r="K746" s="231"/>
      <c r="L746" s="236"/>
      <c r="M746" s="237"/>
      <c r="N746" s="238"/>
      <c r="O746" s="238"/>
      <c r="P746" s="238"/>
      <c r="Q746" s="238"/>
      <c r="R746" s="238"/>
      <c r="S746" s="238"/>
      <c r="T746" s="23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0" t="s">
        <v>168</v>
      </c>
      <c r="AU746" s="240" t="s">
        <v>174</v>
      </c>
      <c r="AV746" s="14" t="s">
        <v>82</v>
      </c>
      <c r="AW746" s="14" t="s">
        <v>33</v>
      </c>
      <c r="AX746" s="14" t="s">
        <v>72</v>
      </c>
      <c r="AY746" s="240" t="s">
        <v>159</v>
      </c>
    </row>
    <row r="747" s="15" customFormat="1">
      <c r="A747" s="15"/>
      <c r="B747" s="241"/>
      <c r="C747" s="242"/>
      <c r="D747" s="221" t="s">
        <v>168</v>
      </c>
      <c r="E747" s="243" t="s">
        <v>19</v>
      </c>
      <c r="F747" s="244" t="s">
        <v>173</v>
      </c>
      <c r="G747" s="242"/>
      <c r="H747" s="245">
        <v>2.2999999999999998</v>
      </c>
      <c r="I747" s="246"/>
      <c r="J747" s="242"/>
      <c r="K747" s="242"/>
      <c r="L747" s="247"/>
      <c r="M747" s="248"/>
      <c r="N747" s="249"/>
      <c r="O747" s="249"/>
      <c r="P747" s="249"/>
      <c r="Q747" s="249"/>
      <c r="R747" s="249"/>
      <c r="S747" s="249"/>
      <c r="T747" s="250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51" t="s">
        <v>168</v>
      </c>
      <c r="AU747" s="251" t="s">
        <v>174</v>
      </c>
      <c r="AV747" s="15" t="s">
        <v>174</v>
      </c>
      <c r="AW747" s="15" t="s">
        <v>33</v>
      </c>
      <c r="AX747" s="15" t="s">
        <v>80</v>
      </c>
      <c r="AY747" s="251" t="s">
        <v>159</v>
      </c>
    </row>
    <row r="748" s="2" customFormat="1" ht="24.15" customHeight="1">
      <c r="A748" s="40"/>
      <c r="B748" s="41"/>
      <c r="C748" s="206" t="s">
        <v>917</v>
      </c>
      <c r="D748" s="206" t="s">
        <v>161</v>
      </c>
      <c r="E748" s="207" t="s">
        <v>918</v>
      </c>
      <c r="F748" s="208" t="s">
        <v>919</v>
      </c>
      <c r="G748" s="209" t="s">
        <v>270</v>
      </c>
      <c r="H748" s="210">
        <v>1.1499999999999999</v>
      </c>
      <c r="I748" s="211"/>
      <c r="J748" s="212">
        <f>ROUND(I748*H748,2)</f>
        <v>0</v>
      </c>
      <c r="K748" s="208" t="s">
        <v>165</v>
      </c>
      <c r="L748" s="46"/>
      <c r="M748" s="213" t="s">
        <v>19</v>
      </c>
      <c r="N748" s="214" t="s">
        <v>43</v>
      </c>
      <c r="O748" s="86"/>
      <c r="P748" s="215">
        <f>O748*H748</f>
        <v>0</v>
      </c>
      <c r="Q748" s="215">
        <v>0</v>
      </c>
      <c r="R748" s="215">
        <f>Q748*H748</f>
        <v>0</v>
      </c>
      <c r="S748" s="215">
        <v>0.021999999999999999</v>
      </c>
      <c r="T748" s="216">
        <f>S748*H748</f>
        <v>0.025299999999999996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17" t="s">
        <v>166</v>
      </c>
      <c r="AT748" s="217" t="s">
        <v>161</v>
      </c>
      <c r="AU748" s="217" t="s">
        <v>174</v>
      </c>
      <c r="AY748" s="19" t="s">
        <v>159</v>
      </c>
      <c r="BE748" s="218">
        <f>IF(N748="základní",J748,0)</f>
        <v>0</v>
      </c>
      <c r="BF748" s="218">
        <f>IF(N748="snížená",J748,0)</f>
        <v>0</v>
      </c>
      <c r="BG748" s="218">
        <f>IF(N748="zákl. přenesená",J748,0)</f>
        <v>0</v>
      </c>
      <c r="BH748" s="218">
        <f>IF(N748="sníž. přenesená",J748,0)</f>
        <v>0</v>
      </c>
      <c r="BI748" s="218">
        <f>IF(N748="nulová",J748,0)</f>
        <v>0</v>
      </c>
      <c r="BJ748" s="19" t="s">
        <v>80</v>
      </c>
      <c r="BK748" s="218">
        <f>ROUND(I748*H748,2)</f>
        <v>0</v>
      </c>
      <c r="BL748" s="19" t="s">
        <v>166</v>
      </c>
      <c r="BM748" s="217" t="s">
        <v>920</v>
      </c>
    </row>
    <row r="749" s="13" customFormat="1">
      <c r="A749" s="13"/>
      <c r="B749" s="219"/>
      <c r="C749" s="220"/>
      <c r="D749" s="221" t="s">
        <v>168</v>
      </c>
      <c r="E749" s="222" t="s">
        <v>19</v>
      </c>
      <c r="F749" s="223" t="s">
        <v>915</v>
      </c>
      <c r="G749" s="220"/>
      <c r="H749" s="222" t="s">
        <v>19</v>
      </c>
      <c r="I749" s="224"/>
      <c r="J749" s="220"/>
      <c r="K749" s="220"/>
      <c r="L749" s="225"/>
      <c r="M749" s="226"/>
      <c r="N749" s="227"/>
      <c r="O749" s="227"/>
      <c r="P749" s="227"/>
      <c r="Q749" s="227"/>
      <c r="R749" s="227"/>
      <c r="S749" s="227"/>
      <c r="T749" s="228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29" t="s">
        <v>168</v>
      </c>
      <c r="AU749" s="229" t="s">
        <v>174</v>
      </c>
      <c r="AV749" s="13" t="s">
        <v>80</v>
      </c>
      <c r="AW749" s="13" t="s">
        <v>33</v>
      </c>
      <c r="AX749" s="13" t="s">
        <v>72</v>
      </c>
      <c r="AY749" s="229" t="s">
        <v>159</v>
      </c>
    </row>
    <row r="750" s="14" customFormat="1">
      <c r="A750" s="14"/>
      <c r="B750" s="230"/>
      <c r="C750" s="231"/>
      <c r="D750" s="221" t="s">
        <v>168</v>
      </c>
      <c r="E750" s="232" t="s">
        <v>19</v>
      </c>
      <c r="F750" s="233" t="s">
        <v>921</v>
      </c>
      <c r="G750" s="231"/>
      <c r="H750" s="234">
        <v>1.1499999999999999</v>
      </c>
      <c r="I750" s="235"/>
      <c r="J750" s="231"/>
      <c r="K750" s="231"/>
      <c r="L750" s="236"/>
      <c r="M750" s="237"/>
      <c r="N750" s="238"/>
      <c r="O750" s="238"/>
      <c r="P750" s="238"/>
      <c r="Q750" s="238"/>
      <c r="R750" s="238"/>
      <c r="S750" s="238"/>
      <c r="T750" s="239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0" t="s">
        <v>168</v>
      </c>
      <c r="AU750" s="240" t="s">
        <v>174</v>
      </c>
      <c r="AV750" s="14" t="s">
        <v>82</v>
      </c>
      <c r="AW750" s="14" t="s">
        <v>33</v>
      </c>
      <c r="AX750" s="14" t="s">
        <v>72</v>
      </c>
      <c r="AY750" s="240" t="s">
        <v>159</v>
      </c>
    </row>
    <row r="751" s="15" customFormat="1">
      <c r="A751" s="15"/>
      <c r="B751" s="241"/>
      <c r="C751" s="242"/>
      <c r="D751" s="221" t="s">
        <v>168</v>
      </c>
      <c r="E751" s="243" t="s">
        <v>19</v>
      </c>
      <c r="F751" s="244" t="s">
        <v>173</v>
      </c>
      <c r="G751" s="242"/>
      <c r="H751" s="245">
        <v>1.1499999999999999</v>
      </c>
      <c r="I751" s="246"/>
      <c r="J751" s="242"/>
      <c r="K751" s="242"/>
      <c r="L751" s="247"/>
      <c r="M751" s="248"/>
      <c r="N751" s="249"/>
      <c r="O751" s="249"/>
      <c r="P751" s="249"/>
      <c r="Q751" s="249"/>
      <c r="R751" s="249"/>
      <c r="S751" s="249"/>
      <c r="T751" s="250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51" t="s">
        <v>168</v>
      </c>
      <c r="AU751" s="251" t="s">
        <v>174</v>
      </c>
      <c r="AV751" s="15" t="s">
        <v>174</v>
      </c>
      <c r="AW751" s="15" t="s">
        <v>33</v>
      </c>
      <c r="AX751" s="15" t="s">
        <v>80</v>
      </c>
      <c r="AY751" s="251" t="s">
        <v>159</v>
      </c>
    </row>
    <row r="752" s="2" customFormat="1" ht="16.5" customHeight="1">
      <c r="A752" s="40"/>
      <c r="B752" s="41"/>
      <c r="C752" s="206" t="s">
        <v>922</v>
      </c>
      <c r="D752" s="206" t="s">
        <v>161</v>
      </c>
      <c r="E752" s="207" t="s">
        <v>923</v>
      </c>
      <c r="F752" s="208" t="s">
        <v>924</v>
      </c>
      <c r="G752" s="209" t="s">
        <v>270</v>
      </c>
      <c r="H752" s="210">
        <v>7</v>
      </c>
      <c r="I752" s="211"/>
      <c r="J752" s="212">
        <f>ROUND(I752*H752,2)</f>
        <v>0</v>
      </c>
      <c r="K752" s="208" t="s">
        <v>19</v>
      </c>
      <c r="L752" s="46"/>
      <c r="M752" s="213" t="s">
        <v>19</v>
      </c>
      <c r="N752" s="214" t="s">
        <v>43</v>
      </c>
      <c r="O752" s="86"/>
      <c r="P752" s="215">
        <f>O752*H752</f>
        <v>0</v>
      </c>
      <c r="Q752" s="215">
        <v>0.050000000000000003</v>
      </c>
      <c r="R752" s="215">
        <f>Q752*H752</f>
        <v>0.35000000000000003</v>
      </c>
      <c r="S752" s="215">
        <v>0</v>
      </c>
      <c r="T752" s="216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17" t="s">
        <v>166</v>
      </c>
      <c r="AT752" s="217" t="s">
        <v>161</v>
      </c>
      <c r="AU752" s="217" t="s">
        <v>174</v>
      </c>
      <c r="AY752" s="19" t="s">
        <v>159</v>
      </c>
      <c r="BE752" s="218">
        <f>IF(N752="základní",J752,0)</f>
        <v>0</v>
      </c>
      <c r="BF752" s="218">
        <f>IF(N752="snížená",J752,0)</f>
        <v>0</v>
      </c>
      <c r="BG752" s="218">
        <f>IF(N752="zákl. přenesená",J752,0)</f>
        <v>0</v>
      </c>
      <c r="BH752" s="218">
        <f>IF(N752="sníž. přenesená",J752,0)</f>
        <v>0</v>
      </c>
      <c r="BI752" s="218">
        <f>IF(N752="nulová",J752,0)</f>
        <v>0</v>
      </c>
      <c r="BJ752" s="19" t="s">
        <v>80</v>
      </c>
      <c r="BK752" s="218">
        <f>ROUND(I752*H752,2)</f>
        <v>0</v>
      </c>
      <c r="BL752" s="19" t="s">
        <v>166</v>
      </c>
      <c r="BM752" s="217" t="s">
        <v>925</v>
      </c>
    </row>
    <row r="753" s="2" customFormat="1" ht="16.5" customHeight="1">
      <c r="A753" s="40"/>
      <c r="B753" s="41"/>
      <c r="C753" s="206" t="s">
        <v>926</v>
      </c>
      <c r="D753" s="206" t="s">
        <v>161</v>
      </c>
      <c r="E753" s="207" t="s">
        <v>927</v>
      </c>
      <c r="F753" s="208" t="s">
        <v>928</v>
      </c>
      <c r="G753" s="209" t="s">
        <v>929</v>
      </c>
      <c r="H753" s="210">
        <v>1</v>
      </c>
      <c r="I753" s="211"/>
      <c r="J753" s="212">
        <f>ROUND(I753*H753,2)</f>
        <v>0</v>
      </c>
      <c r="K753" s="208" t="s">
        <v>19</v>
      </c>
      <c r="L753" s="46"/>
      <c r="M753" s="213" t="s">
        <v>19</v>
      </c>
      <c r="N753" s="214" t="s">
        <v>43</v>
      </c>
      <c r="O753" s="86"/>
      <c r="P753" s="215">
        <f>O753*H753</f>
        <v>0</v>
      </c>
      <c r="Q753" s="215">
        <v>0.050000000000000003</v>
      </c>
      <c r="R753" s="215">
        <f>Q753*H753</f>
        <v>0.050000000000000003</v>
      </c>
      <c r="S753" s="215">
        <v>0</v>
      </c>
      <c r="T753" s="216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17" t="s">
        <v>166</v>
      </c>
      <c r="AT753" s="217" t="s">
        <v>161</v>
      </c>
      <c r="AU753" s="217" t="s">
        <v>174</v>
      </c>
      <c r="AY753" s="19" t="s">
        <v>159</v>
      </c>
      <c r="BE753" s="218">
        <f>IF(N753="základní",J753,0)</f>
        <v>0</v>
      </c>
      <c r="BF753" s="218">
        <f>IF(N753="snížená",J753,0)</f>
        <v>0</v>
      </c>
      <c r="BG753" s="218">
        <f>IF(N753="zákl. přenesená",J753,0)</f>
        <v>0</v>
      </c>
      <c r="BH753" s="218">
        <f>IF(N753="sníž. přenesená",J753,0)</f>
        <v>0</v>
      </c>
      <c r="BI753" s="218">
        <f>IF(N753="nulová",J753,0)</f>
        <v>0</v>
      </c>
      <c r="BJ753" s="19" t="s">
        <v>80</v>
      </c>
      <c r="BK753" s="218">
        <f>ROUND(I753*H753,2)</f>
        <v>0</v>
      </c>
      <c r="BL753" s="19" t="s">
        <v>166</v>
      </c>
      <c r="BM753" s="217" t="s">
        <v>930</v>
      </c>
    </row>
    <row r="754" s="2" customFormat="1" ht="24.15" customHeight="1">
      <c r="A754" s="40"/>
      <c r="B754" s="41"/>
      <c r="C754" s="206" t="s">
        <v>931</v>
      </c>
      <c r="D754" s="206" t="s">
        <v>161</v>
      </c>
      <c r="E754" s="207" t="s">
        <v>932</v>
      </c>
      <c r="F754" s="208" t="s">
        <v>933</v>
      </c>
      <c r="G754" s="209" t="s">
        <v>263</v>
      </c>
      <c r="H754" s="210">
        <v>96.352999999999994</v>
      </c>
      <c r="I754" s="211"/>
      <c r="J754" s="212">
        <f>ROUND(I754*H754,2)</f>
        <v>0</v>
      </c>
      <c r="K754" s="208" t="s">
        <v>165</v>
      </c>
      <c r="L754" s="46"/>
      <c r="M754" s="213" t="s">
        <v>19</v>
      </c>
      <c r="N754" s="214" t="s">
        <v>43</v>
      </c>
      <c r="O754" s="86"/>
      <c r="P754" s="215">
        <f>O754*H754</f>
        <v>0</v>
      </c>
      <c r="Q754" s="215">
        <v>0</v>
      </c>
      <c r="R754" s="215">
        <f>Q754*H754</f>
        <v>0</v>
      </c>
      <c r="S754" s="215">
        <v>0.055</v>
      </c>
      <c r="T754" s="216">
        <f>S754*H754</f>
        <v>5.2994149999999998</v>
      </c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R754" s="217" t="s">
        <v>166</v>
      </c>
      <c r="AT754" s="217" t="s">
        <v>161</v>
      </c>
      <c r="AU754" s="217" t="s">
        <v>174</v>
      </c>
      <c r="AY754" s="19" t="s">
        <v>159</v>
      </c>
      <c r="BE754" s="218">
        <f>IF(N754="základní",J754,0)</f>
        <v>0</v>
      </c>
      <c r="BF754" s="218">
        <f>IF(N754="snížená",J754,0)</f>
        <v>0</v>
      </c>
      <c r="BG754" s="218">
        <f>IF(N754="zákl. přenesená",J754,0)</f>
        <v>0</v>
      </c>
      <c r="BH754" s="218">
        <f>IF(N754="sníž. přenesená",J754,0)</f>
        <v>0</v>
      </c>
      <c r="BI754" s="218">
        <f>IF(N754="nulová",J754,0)</f>
        <v>0</v>
      </c>
      <c r="BJ754" s="19" t="s">
        <v>80</v>
      </c>
      <c r="BK754" s="218">
        <f>ROUND(I754*H754,2)</f>
        <v>0</v>
      </c>
      <c r="BL754" s="19" t="s">
        <v>166</v>
      </c>
      <c r="BM754" s="217" t="s">
        <v>934</v>
      </c>
    </row>
    <row r="755" s="14" customFormat="1">
      <c r="A755" s="14"/>
      <c r="B755" s="230"/>
      <c r="C755" s="231"/>
      <c r="D755" s="221" t="s">
        <v>168</v>
      </c>
      <c r="E755" s="232" t="s">
        <v>19</v>
      </c>
      <c r="F755" s="233" t="s">
        <v>935</v>
      </c>
      <c r="G755" s="231"/>
      <c r="H755" s="234">
        <v>41.174999999999997</v>
      </c>
      <c r="I755" s="235"/>
      <c r="J755" s="231"/>
      <c r="K755" s="231"/>
      <c r="L755" s="236"/>
      <c r="M755" s="237"/>
      <c r="N755" s="238"/>
      <c r="O755" s="238"/>
      <c r="P755" s="238"/>
      <c r="Q755" s="238"/>
      <c r="R755" s="238"/>
      <c r="S755" s="238"/>
      <c r="T755" s="239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0" t="s">
        <v>168</v>
      </c>
      <c r="AU755" s="240" t="s">
        <v>174</v>
      </c>
      <c r="AV755" s="14" t="s">
        <v>82</v>
      </c>
      <c r="AW755" s="14" t="s">
        <v>33</v>
      </c>
      <c r="AX755" s="14" t="s">
        <v>72</v>
      </c>
      <c r="AY755" s="240" t="s">
        <v>159</v>
      </c>
    </row>
    <row r="756" s="14" customFormat="1">
      <c r="A756" s="14"/>
      <c r="B756" s="230"/>
      <c r="C756" s="231"/>
      <c r="D756" s="221" t="s">
        <v>168</v>
      </c>
      <c r="E756" s="232" t="s">
        <v>19</v>
      </c>
      <c r="F756" s="233" t="s">
        <v>936</v>
      </c>
      <c r="G756" s="231"/>
      <c r="H756" s="234">
        <v>42.188000000000002</v>
      </c>
      <c r="I756" s="235"/>
      <c r="J756" s="231"/>
      <c r="K756" s="231"/>
      <c r="L756" s="236"/>
      <c r="M756" s="237"/>
      <c r="N756" s="238"/>
      <c r="O756" s="238"/>
      <c r="P756" s="238"/>
      <c r="Q756" s="238"/>
      <c r="R756" s="238"/>
      <c r="S756" s="238"/>
      <c r="T756" s="23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0" t="s">
        <v>168</v>
      </c>
      <c r="AU756" s="240" t="s">
        <v>174</v>
      </c>
      <c r="AV756" s="14" t="s">
        <v>82</v>
      </c>
      <c r="AW756" s="14" t="s">
        <v>33</v>
      </c>
      <c r="AX756" s="14" t="s">
        <v>72</v>
      </c>
      <c r="AY756" s="240" t="s">
        <v>159</v>
      </c>
    </row>
    <row r="757" s="14" customFormat="1">
      <c r="A757" s="14"/>
      <c r="B757" s="230"/>
      <c r="C757" s="231"/>
      <c r="D757" s="221" t="s">
        <v>168</v>
      </c>
      <c r="E757" s="232" t="s">
        <v>19</v>
      </c>
      <c r="F757" s="233" t="s">
        <v>937</v>
      </c>
      <c r="G757" s="231"/>
      <c r="H757" s="234">
        <v>12.99</v>
      </c>
      <c r="I757" s="235"/>
      <c r="J757" s="231"/>
      <c r="K757" s="231"/>
      <c r="L757" s="236"/>
      <c r="M757" s="237"/>
      <c r="N757" s="238"/>
      <c r="O757" s="238"/>
      <c r="P757" s="238"/>
      <c r="Q757" s="238"/>
      <c r="R757" s="238"/>
      <c r="S757" s="238"/>
      <c r="T757" s="23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0" t="s">
        <v>168</v>
      </c>
      <c r="AU757" s="240" t="s">
        <v>174</v>
      </c>
      <c r="AV757" s="14" t="s">
        <v>82</v>
      </c>
      <c r="AW757" s="14" t="s">
        <v>33</v>
      </c>
      <c r="AX757" s="14" t="s">
        <v>72</v>
      </c>
      <c r="AY757" s="240" t="s">
        <v>159</v>
      </c>
    </row>
    <row r="758" s="15" customFormat="1">
      <c r="A758" s="15"/>
      <c r="B758" s="241"/>
      <c r="C758" s="242"/>
      <c r="D758" s="221" t="s">
        <v>168</v>
      </c>
      <c r="E758" s="243" t="s">
        <v>19</v>
      </c>
      <c r="F758" s="244" t="s">
        <v>173</v>
      </c>
      <c r="G758" s="242"/>
      <c r="H758" s="245">
        <v>96.352999999999994</v>
      </c>
      <c r="I758" s="246"/>
      <c r="J758" s="242"/>
      <c r="K758" s="242"/>
      <c r="L758" s="247"/>
      <c r="M758" s="248"/>
      <c r="N758" s="249"/>
      <c r="O758" s="249"/>
      <c r="P758" s="249"/>
      <c r="Q758" s="249"/>
      <c r="R758" s="249"/>
      <c r="S758" s="249"/>
      <c r="T758" s="250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51" t="s">
        <v>168</v>
      </c>
      <c r="AU758" s="251" t="s">
        <v>174</v>
      </c>
      <c r="AV758" s="15" t="s">
        <v>174</v>
      </c>
      <c r="AW758" s="15" t="s">
        <v>33</v>
      </c>
      <c r="AX758" s="15" t="s">
        <v>80</v>
      </c>
      <c r="AY758" s="251" t="s">
        <v>159</v>
      </c>
    </row>
    <row r="759" s="2" customFormat="1" ht="33" customHeight="1">
      <c r="A759" s="40"/>
      <c r="B759" s="41"/>
      <c r="C759" s="206" t="s">
        <v>938</v>
      </c>
      <c r="D759" s="206" t="s">
        <v>161</v>
      </c>
      <c r="E759" s="207" t="s">
        <v>939</v>
      </c>
      <c r="F759" s="208" t="s">
        <v>940</v>
      </c>
      <c r="G759" s="209" t="s">
        <v>263</v>
      </c>
      <c r="H759" s="210">
        <v>0.56299999999999994</v>
      </c>
      <c r="I759" s="211"/>
      <c r="J759" s="212">
        <f>ROUND(I759*H759,2)</f>
        <v>0</v>
      </c>
      <c r="K759" s="208" t="s">
        <v>165</v>
      </c>
      <c r="L759" s="46"/>
      <c r="M759" s="213" t="s">
        <v>19</v>
      </c>
      <c r="N759" s="214" t="s">
        <v>43</v>
      </c>
      <c r="O759" s="86"/>
      <c r="P759" s="215">
        <f>O759*H759</f>
        <v>0</v>
      </c>
      <c r="Q759" s="215">
        <v>0</v>
      </c>
      <c r="R759" s="215">
        <f>Q759*H759</f>
        <v>0</v>
      </c>
      <c r="S759" s="215">
        <v>0.183</v>
      </c>
      <c r="T759" s="216">
        <f>S759*H759</f>
        <v>0.10302899999999998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17" t="s">
        <v>166</v>
      </c>
      <c r="AT759" s="217" t="s">
        <v>161</v>
      </c>
      <c r="AU759" s="217" t="s">
        <v>174</v>
      </c>
      <c r="AY759" s="19" t="s">
        <v>159</v>
      </c>
      <c r="BE759" s="218">
        <f>IF(N759="základní",J759,0)</f>
        <v>0</v>
      </c>
      <c r="BF759" s="218">
        <f>IF(N759="snížená",J759,0)</f>
        <v>0</v>
      </c>
      <c r="BG759" s="218">
        <f>IF(N759="zákl. přenesená",J759,0)</f>
        <v>0</v>
      </c>
      <c r="BH759" s="218">
        <f>IF(N759="sníž. přenesená",J759,0)</f>
        <v>0</v>
      </c>
      <c r="BI759" s="218">
        <f>IF(N759="nulová",J759,0)</f>
        <v>0</v>
      </c>
      <c r="BJ759" s="19" t="s">
        <v>80</v>
      </c>
      <c r="BK759" s="218">
        <f>ROUND(I759*H759,2)</f>
        <v>0</v>
      </c>
      <c r="BL759" s="19" t="s">
        <v>166</v>
      </c>
      <c r="BM759" s="217" t="s">
        <v>941</v>
      </c>
    </row>
    <row r="760" s="14" customFormat="1">
      <c r="A760" s="14"/>
      <c r="B760" s="230"/>
      <c r="C760" s="231"/>
      <c r="D760" s="221" t="s">
        <v>168</v>
      </c>
      <c r="E760" s="232" t="s">
        <v>19</v>
      </c>
      <c r="F760" s="233" t="s">
        <v>942</v>
      </c>
      <c r="G760" s="231"/>
      <c r="H760" s="234">
        <v>0.56299999999999994</v>
      </c>
      <c r="I760" s="235"/>
      <c r="J760" s="231"/>
      <c r="K760" s="231"/>
      <c r="L760" s="236"/>
      <c r="M760" s="237"/>
      <c r="N760" s="238"/>
      <c r="O760" s="238"/>
      <c r="P760" s="238"/>
      <c r="Q760" s="238"/>
      <c r="R760" s="238"/>
      <c r="S760" s="238"/>
      <c r="T760" s="23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0" t="s">
        <v>168</v>
      </c>
      <c r="AU760" s="240" t="s">
        <v>174</v>
      </c>
      <c r="AV760" s="14" t="s">
        <v>82</v>
      </c>
      <c r="AW760" s="14" t="s">
        <v>33</v>
      </c>
      <c r="AX760" s="14" t="s">
        <v>72</v>
      </c>
      <c r="AY760" s="240" t="s">
        <v>159</v>
      </c>
    </row>
    <row r="761" s="15" customFormat="1">
      <c r="A761" s="15"/>
      <c r="B761" s="241"/>
      <c r="C761" s="242"/>
      <c r="D761" s="221" t="s">
        <v>168</v>
      </c>
      <c r="E761" s="243" t="s">
        <v>19</v>
      </c>
      <c r="F761" s="244" t="s">
        <v>173</v>
      </c>
      <c r="G761" s="242"/>
      <c r="H761" s="245">
        <v>0.56299999999999994</v>
      </c>
      <c r="I761" s="246"/>
      <c r="J761" s="242"/>
      <c r="K761" s="242"/>
      <c r="L761" s="247"/>
      <c r="M761" s="248"/>
      <c r="N761" s="249"/>
      <c r="O761" s="249"/>
      <c r="P761" s="249"/>
      <c r="Q761" s="249"/>
      <c r="R761" s="249"/>
      <c r="S761" s="249"/>
      <c r="T761" s="250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51" t="s">
        <v>168</v>
      </c>
      <c r="AU761" s="251" t="s">
        <v>174</v>
      </c>
      <c r="AV761" s="15" t="s">
        <v>174</v>
      </c>
      <c r="AW761" s="15" t="s">
        <v>33</v>
      </c>
      <c r="AX761" s="15" t="s">
        <v>80</v>
      </c>
      <c r="AY761" s="251" t="s">
        <v>159</v>
      </c>
    </row>
    <row r="762" s="2" customFormat="1" ht="16.5" customHeight="1">
      <c r="A762" s="40"/>
      <c r="B762" s="41"/>
      <c r="C762" s="206" t="s">
        <v>943</v>
      </c>
      <c r="D762" s="206" t="s">
        <v>161</v>
      </c>
      <c r="E762" s="207" t="s">
        <v>944</v>
      </c>
      <c r="F762" s="208" t="s">
        <v>945</v>
      </c>
      <c r="G762" s="209" t="s">
        <v>270</v>
      </c>
      <c r="H762" s="210">
        <v>70.224999999999994</v>
      </c>
      <c r="I762" s="211"/>
      <c r="J762" s="212">
        <f>ROUND(I762*H762,2)</f>
        <v>0</v>
      </c>
      <c r="K762" s="208" t="s">
        <v>165</v>
      </c>
      <c r="L762" s="46"/>
      <c r="M762" s="213" t="s">
        <v>19</v>
      </c>
      <c r="N762" s="214" t="s">
        <v>43</v>
      </c>
      <c r="O762" s="86"/>
      <c r="P762" s="215">
        <f>O762*H762</f>
        <v>0</v>
      </c>
      <c r="Q762" s="215">
        <v>0</v>
      </c>
      <c r="R762" s="215">
        <f>Q762*H762</f>
        <v>0</v>
      </c>
      <c r="S762" s="215">
        <v>0</v>
      </c>
      <c r="T762" s="216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17" t="s">
        <v>166</v>
      </c>
      <c r="AT762" s="217" t="s">
        <v>161</v>
      </c>
      <c r="AU762" s="217" t="s">
        <v>174</v>
      </c>
      <c r="AY762" s="19" t="s">
        <v>159</v>
      </c>
      <c r="BE762" s="218">
        <f>IF(N762="základní",J762,0)</f>
        <v>0</v>
      </c>
      <c r="BF762" s="218">
        <f>IF(N762="snížená",J762,0)</f>
        <v>0</v>
      </c>
      <c r="BG762" s="218">
        <f>IF(N762="zákl. přenesená",J762,0)</f>
        <v>0</v>
      </c>
      <c r="BH762" s="218">
        <f>IF(N762="sníž. přenesená",J762,0)</f>
        <v>0</v>
      </c>
      <c r="BI762" s="218">
        <f>IF(N762="nulová",J762,0)</f>
        <v>0</v>
      </c>
      <c r="BJ762" s="19" t="s">
        <v>80</v>
      </c>
      <c r="BK762" s="218">
        <f>ROUND(I762*H762,2)</f>
        <v>0</v>
      </c>
      <c r="BL762" s="19" t="s">
        <v>166</v>
      </c>
      <c r="BM762" s="217" t="s">
        <v>946</v>
      </c>
    </row>
    <row r="763" s="13" customFormat="1">
      <c r="A763" s="13"/>
      <c r="B763" s="219"/>
      <c r="C763" s="220"/>
      <c r="D763" s="221" t="s">
        <v>168</v>
      </c>
      <c r="E763" s="222" t="s">
        <v>19</v>
      </c>
      <c r="F763" s="223" t="s">
        <v>947</v>
      </c>
      <c r="G763" s="220"/>
      <c r="H763" s="222" t="s">
        <v>19</v>
      </c>
      <c r="I763" s="224"/>
      <c r="J763" s="220"/>
      <c r="K763" s="220"/>
      <c r="L763" s="225"/>
      <c r="M763" s="226"/>
      <c r="N763" s="227"/>
      <c r="O763" s="227"/>
      <c r="P763" s="227"/>
      <c r="Q763" s="227"/>
      <c r="R763" s="227"/>
      <c r="S763" s="227"/>
      <c r="T763" s="22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29" t="s">
        <v>168</v>
      </c>
      <c r="AU763" s="229" t="s">
        <v>174</v>
      </c>
      <c r="AV763" s="13" t="s">
        <v>80</v>
      </c>
      <c r="AW763" s="13" t="s">
        <v>33</v>
      </c>
      <c r="AX763" s="13" t="s">
        <v>72</v>
      </c>
      <c r="AY763" s="229" t="s">
        <v>159</v>
      </c>
    </row>
    <row r="764" s="14" customFormat="1">
      <c r="A764" s="14"/>
      <c r="B764" s="230"/>
      <c r="C764" s="231"/>
      <c r="D764" s="221" t="s">
        <v>168</v>
      </c>
      <c r="E764" s="232" t="s">
        <v>19</v>
      </c>
      <c r="F764" s="233" t="s">
        <v>948</v>
      </c>
      <c r="G764" s="231"/>
      <c r="H764" s="234">
        <v>41.700000000000003</v>
      </c>
      <c r="I764" s="235"/>
      <c r="J764" s="231"/>
      <c r="K764" s="231"/>
      <c r="L764" s="236"/>
      <c r="M764" s="237"/>
      <c r="N764" s="238"/>
      <c r="O764" s="238"/>
      <c r="P764" s="238"/>
      <c r="Q764" s="238"/>
      <c r="R764" s="238"/>
      <c r="S764" s="238"/>
      <c r="T764" s="23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0" t="s">
        <v>168</v>
      </c>
      <c r="AU764" s="240" t="s">
        <v>174</v>
      </c>
      <c r="AV764" s="14" t="s">
        <v>82</v>
      </c>
      <c r="AW764" s="14" t="s">
        <v>33</v>
      </c>
      <c r="AX764" s="14" t="s">
        <v>72</v>
      </c>
      <c r="AY764" s="240" t="s">
        <v>159</v>
      </c>
    </row>
    <row r="765" s="14" customFormat="1">
      <c r="A765" s="14"/>
      <c r="B765" s="230"/>
      <c r="C765" s="231"/>
      <c r="D765" s="221" t="s">
        <v>168</v>
      </c>
      <c r="E765" s="232" t="s">
        <v>19</v>
      </c>
      <c r="F765" s="233" t="s">
        <v>949</v>
      </c>
      <c r="G765" s="231"/>
      <c r="H765" s="234">
        <v>28.524999999999999</v>
      </c>
      <c r="I765" s="235"/>
      <c r="J765" s="231"/>
      <c r="K765" s="231"/>
      <c r="L765" s="236"/>
      <c r="M765" s="237"/>
      <c r="N765" s="238"/>
      <c r="O765" s="238"/>
      <c r="P765" s="238"/>
      <c r="Q765" s="238"/>
      <c r="R765" s="238"/>
      <c r="S765" s="238"/>
      <c r="T765" s="23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0" t="s">
        <v>168</v>
      </c>
      <c r="AU765" s="240" t="s">
        <v>174</v>
      </c>
      <c r="AV765" s="14" t="s">
        <v>82</v>
      </c>
      <c r="AW765" s="14" t="s">
        <v>33</v>
      </c>
      <c r="AX765" s="14" t="s">
        <v>72</v>
      </c>
      <c r="AY765" s="240" t="s">
        <v>159</v>
      </c>
    </row>
    <row r="766" s="15" customFormat="1">
      <c r="A766" s="15"/>
      <c r="B766" s="241"/>
      <c r="C766" s="242"/>
      <c r="D766" s="221" t="s">
        <v>168</v>
      </c>
      <c r="E766" s="243" t="s">
        <v>19</v>
      </c>
      <c r="F766" s="244" t="s">
        <v>173</v>
      </c>
      <c r="G766" s="242"/>
      <c r="H766" s="245">
        <v>70.224999999999994</v>
      </c>
      <c r="I766" s="246"/>
      <c r="J766" s="242"/>
      <c r="K766" s="242"/>
      <c r="L766" s="247"/>
      <c r="M766" s="248"/>
      <c r="N766" s="249"/>
      <c r="O766" s="249"/>
      <c r="P766" s="249"/>
      <c r="Q766" s="249"/>
      <c r="R766" s="249"/>
      <c r="S766" s="249"/>
      <c r="T766" s="250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51" t="s">
        <v>168</v>
      </c>
      <c r="AU766" s="251" t="s">
        <v>174</v>
      </c>
      <c r="AV766" s="15" t="s">
        <v>174</v>
      </c>
      <c r="AW766" s="15" t="s">
        <v>33</v>
      </c>
      <c r="AX766" s="15" t="s">
        <v>80</v>
      </c>
      <c r="AY766" s="251" t="s">
        <v>159</v>
      </c>
    </row>
    <row r="767" s="2" customFormat="1" ht="16.5" customHeight="1">
      <c r="A767" s="40"/>
      <c r="B767" s="41"/>
      <c r="C767" s="206" t="s">
        <v>950</v>
      </c>
      <c r="D767" s="206" t="s">
        <v>161</v>
      </c>
      <c r="E767" s="207" t="s">
        <v>951</v>
      </c>
      <c r="F767" s="208" t="s">
        <v>952</v>
      </c>
      <c r="G767" s="209" t="s">
        <v>164</v>
      </c>
      <c r="H767" s="210">
        <v>5.8120000000000003</v>
      </c>
      <c r="I767" s="211"/>
      <c r="J767" s="212">
        <f>ROUND(I767*H767,2)</f>
        <v>0</v>
      </c>
      <c r="K767" s="208" t="s">
        <v>165</v>
      </c>
      <c r="L767" s="46"/>
      <c r="M767" s="213" t="s">
        <v>19</v>
      </c>
      <c r="N767" s="214" t="s">
        <v>43</v>
      </c>
      <c r="O767" s="86"/>
      <c r="P767" s="215">
        <f>O767*H767</f>
        <v>0</v>
      </c>
      <c r="Q767" s="215">
        <v>0</v>
      </c>
      <c r="R767" s="215">
        <f>Q767*H767</f>
        <v>0</v>
      </c>
      <c r="S767" s="215">
        <v>2.2000000000000002</v>
      </c>
      <c r="T767" s="216">
        <f>S767*H767</f>
        <v>12.786400000000002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17" t="s">
        <v>166</v>
      </c>
      <c r="AT767" s="217" t="s">
        <v>161</v>
      </c>
      <c r="AU767" s="217" t="s">
        <v>174</v>
      </c>
      <c r="AY767" s="19" t="s">
        <v>159</v>
      </c>
      <c r="BE767" s="218">
        <f>IF(N767="základní",J767,0)</f>
        <v>0</v>
      </c>
      <c r="BF767" s="218">
        <f>IF(N767="snížená",J767,0)</f>
        <v>0</v>
      </c>
      <c r="BG767" s="218">
        <f>IF(N767="zákl. přenesená",J767,0)</f>
        <v>0</v>
      </c>
      <c r="BH767" s="218">
        <f>IF(N767="sníž. přenesená",J767,0)</f>
        <v>0</v>
      </c>
      <c r="BI767" s="218">
        <f>IF(N767="nulová",J767,0)</f>
        <v>0</v>
      </c>
      <c r="BJ767" s="19" t="s">
        <v>80</v>
      </c>
      <c r="BK767" s="218">
        <f>ROUND(I767*H767,2)</f>
        <v>0</v>
      </c>
      <c r="BL767" s="19" t="s">
        <v>166</v>
      </c>
      <c r="BM767" s="217" t="s">
        <v>953</v>
      </c>
    </row>
    <row r="768" s="13" customFormat="1">
      <c r="A768" s="13"/>
      <c r="B768" s="219"/>
      <c r="C768" s="220"/>
      <c r="D768" s="221" t="s">
        <v>168</v>
      </c>
      <c r="E768" s="222" t="s">
        <v>19</v>
      </c>
      <c r="F768" s="223" t="s">
        <v>954</v>
      </c>
      <c r="G768" s="220"/>
      <c r="H768" s="222" t="s">
        <v>19</v>
      </c>
      <c r="I768" s="224"/>
      <c r="J768" s="220"/>
      <c r="K768" s="220"/>
      <c r="L768" s="225"/>
      <c r="M768" s="226"/>
      <c r="N768" s="227"/>
      <c r="O768" s="227"/>
      <c r="P768" s="227"/>
      <c r="Q768" s="227"/>
      <c r="R768" s="227"/>
      <c r="S768" s="227"/>
      <c r="T768" s="22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29" t="s">
        <v>168</v>
      </c>
      <c r="AU768" s="229" t="s">
        <v>174</v>
      </c>
      <c r="AV768" s="13" t="s">
        <v>80</v>
      </c>
      <c r="AW768" s="13" t="s">
        <v>33</v>
      </c>
      <c r="AX768" s="13" t="s">
        <v>72</v>
      </c>
      <c r="AY768" s="229" t="s">
        <v>159</v>
      </c>
    </row>
    <row r="769" s="14" customFormat="1">
      <c r="A769" s="14"/>
      <c r="B769" s="230"/>
      <c r="C769" s="231"/>
      <c r="D769" s="221" t="s">
        <v>168</v>
      </c>
      <c r="E769" s="232" t="s">
        <v>19</v>
      </c>
      <c r="F769" s="233" t="s">
        <v>955</v>
      </c>
      <c r="G769" s="231"/>
      <c r="H769" s="234">
        <v>2.4790000000000001</v>
      </c>
      <c r="I769" s="235"/>
      <c r="J769" s="231"/>
      <c r="K769" s="231"/>
      <c r="L769" s="236"/>
      <c r="M769" s="237"/>
      <c r="N769" s="238"/>
      <c r="O769" s="238"/>
      <c r="P769" s="238"/>
      <c r="Q769" s="238"/>
      <c r="R769" s="238"/>
      <c r="S769" s="238"/>
      <c r="T769" s="23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0" t="s">
        <v>168</v>
      </c>
      <c r="AU769" s="240" t="s">
        <v>174</v>
      </c>
      <c r="AV769" s="14" t="s">
        <v>82</v>
      </c>
      <c r="AW769" s="14" t="s">
        <v>33</v>
      </c>
      <c r="AX769" s="14" t="s">
        <v>72</v>
      </c>
      <c r="AY769" s="240" t="s">
        <v>159</v>
      </c>
    </row>
    <row r="770" s="14" customFormat="1">
      <c r="A770" s="14"/>
      <c r="B770" s="230"/>
      <c r="C770" s="231"/>
      <c r="D770" s="221" t="s">
        <v>168</v>
      </c>
      <c r="E770" s="232" t="s">
        <v>19</v>
      </c>
      <c r="F770" s="233" t="s">
        <v>956</v>
      </c>
      <c r="G770" s="231"/>
      <c r="H770" s="234">
        <v>1.333</v>
      </c>
      <c r="I770" s="235"/>
      <c r="J770" s="231"/>
      <c r="K770" s="231"/>
      <c r="L770" s="236"/>
      <c r="M770" s="237"/>
      <c r="N770" s="238"/>
      <c r="O770" s="238"/>
      <c r="P770" s="238"/>
      <c r="Q770" s="238"/>
      <c r="R770" s="238"/>
      <c r="S770" s="238"/>
      <c r="T770" s="23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0" t="s">
        <v>168</v>
      </c>
      <c r="AU770" s="240" t="s">
        <v>174</v>
      </c>
      <c r="AV770" s="14" t="s">
        <v>82</v>
      </c>
      <c r="AW770" s="14" t="s">
        <v>33</v>
      </c>
      <c r="AX770" s="14" t="s">
        <v>72</v>
      </c>
      <c r="AY770" s="240" t="s">
        <v>159</v>
      </c>
    </row>
    <row r="771" s="15" customFormat="1">
      <c r="A771" s="15"/>
      <c r="B771" s="241"/>
      <c r="C771" s="242"/>
      <c r="D771" s="221" t="s">
        <v>168</v>
      </c>
      <c r="E771" s="243" t="s">
        <v>19</v>
      </c>
      <c r="F771" s="244" t="s">
        <v>173</v>
      </c>
      <c r="G771" s="242"/>
      <c r="H771" s="245">
        <v>3.8119999999999998</v>
      </c>
      <c r="I771" s="246"/>
      <c r="J771" s="242"/>
      <c r="K771" s="242"/>
      <c r="L771" s="247"/>
      <c r="M771" s="248"/>
      <c r="N771" s="249"/>
      <c r="O771" s="249"/>
      <c r="P771" s="249"/>
      <c r="Q771" s="249"/>
      <c r="R771" s="249"/>
      <c r="S771" s="249"/>
      <c r="T771" s="250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51" t="s">
        <v>168</v>
      </c>
      <c r="AU771" s="251" t="s">
        <v>174</v>
      </c>
      <c r="AV771" s="15" t="s">
        <v>174</v>
      </c>
      <c r="AW771" s="15" t="s">
        <v>33</v>
      </c>
      <c r="AX771" s="15" t="s">
        <v>72</v>
      </c>
      <c r="AY771" s="251" t="s">
        <v>159</v>
      </c>
    </row>
    <row r="772" s="13" customFormat="1">
      <c r="A772" s="13"/>
      <c r="B772" s="219"/>
      <c r="C772" s="220"/>
      <c r="D772" s="221" t="s">
        <v>168</v>
      </c>
      <c r="E772" s="222" t="s">
        <v>19</v>
      </c>
      <c r="F772" s="223" t="s">
        <v>957</v>
      </c>
      <c r="G772" s="220"/>
      <c r="H772" s="222" t="s">
        <v>19</v>
      </c>
      <c r="I772" s="224"/>
      <c r="J772" s="220"/>
      <c r="K772" s="220"/>
      <c r="L772" s="225"/>
      <c r="M772" s="226"/>
      <c r="N772" s="227"/>
      <c r="O772" s="227"/>
      <c r="P772" s="227"/>
      <c r="Q772" s="227"/>
      <c r="R772" s="227"/>
      <c r="S772" s="227"/>
      <c r="T772" s="22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29" t="s">
        <v>168</v>
      </c>
      <c r="AU772" s="229" t="s">
        <v>174</v>
      </c>
      <c r="AV772" s="13" t="s">
        <v>80</v>
      </c>
      <c r="AW772" s="13" t="s">
        <v>33</v>
      </c>
      <c r="AX772" s="13" t="s">
        <v>72</v>
      </c>
      <c r="AY772" s="229" t="s">
        <v>159</v>
      </c>
    </row>
    <row r="773" s="14" customFormat="1">
      <c r="A773" s="14"/>
      <c r="B773" s="230"/>
      <c r="C773" s="231"/>
      <c r="D773" s="221" t="s">
        <v>168</v>
      </c>
      <c r="E773" s="232" t="s">
        <v>19</v>
      </c>
      <c r="F773" s="233" t="s">
        <v>665</v>
      </c>
      <c r="G773" s="231"/>
      <c r="H773" s="234">
        <v>2</v>
      </c>
      <c r="I773" s="235"/>
      <c r="J773" s="231"/>
      <c r="K773" s="231"/>
      <c r="L773" s="236"/>
      <c r="M773" s="237"/>
      <c r="N773" s="238"/>
      <c r="O773" s="238"/>
      <c r="P773" s="238"/>
      <c r="Q773" s="238"/>
      <c r="R773" s="238"/>
      <c r="S773" s="238"/>
      <c r="T773" s="23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0" t="s">
        <v>168</v>
      </c>
      <c r="AU773" s="240" t="s">
        <v>174</v>
      </c>
      <c r="AV773" s="14" t="s">
        <v>82</v>
      </c>
      <c r="AW773" s="14" t="s">
        <v>33</v>
      </c>
      <c r="AX773" s="14" t="s">
        <v>72</v>
      </c>
      <c r="AY773" s="240" t="s">
        <v>159</v>
      </c>
    </row>
    <row r="774" s="15" customFormat="1">
      <c r="A774" s="15"/>
      <c r="B774" s="241"/>
      <c r="C774" s="242"/>
      <c r="D774" s="221" t="s">
        <v>168</v>
      </c>
      <c r="E774" s="243" t="s">
        <v>19</v>
      </c>
      <c r="F774" s="244" t="s">
        <v>173</v>
      </c>
      <c r="G774" s="242"/>
      <c r="H774" s="245">
        <v>2</v>
      </c>
      <c r="I774" s="246"/>
      <c r="J774" s="242"/>
      <c r="K774" s="242"/>
      <c r="L774" s="247"/>
      <c r="M774" s="248"/>
      <c r="N774" s="249"/>
      <c r="O774" s="249"/>
      <c r="P774" s="249"/>
      <c r="Q774" s="249"/>
      <c r="R774" s="249"/>
      <c r="S774" s="249"/>
      <c r="T774" s="250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51" t="s">
        <v>168</v>
      </c>
      <c r="AU774" s="251" t="s">
        <v>174</v>
      </c>
      <c r="AV774" s="15" t="s">
        <v>174</v>
      </c>
      <c r="AW774" s="15" t="s">
        <v>33</v>
      </c>
      <c r="AX774" s="15" t="s">
        <v>72</v>
      </c>
      <c r="AY774" s="251" t="s">
        <v>159</v>
      </c>
    </row>
    <row r="775" s="16" customFormat="1">
      <c r="A775" s="16"/>
      <c r="B775" s="252"/>
      <c r="C775" s="253"/>
      <c r="D775" s="221" t="s">
        <v>168</v>
      </c>
      <c r="E775" s="254" t="s">
        <v>19</v>
      </c>
      <c r="F775" s="255" t="s">
        <v>179</v>
      </c>
      <c r="G775" s="253"/>
      <c r="H775" s="256">
        <v>5.8120000000000003</v>
      </c>
      <c r="I775" s="257"/>
      <c r="J775" s="253"/>
      <c r="K775" s="253"/>
      <c r="L775" s="258"/>
      <c r="M775" s="259"/>
      <c r="N775" s="260"/>
      <c r="O775" s="260"/>
      <c r="P775" s="260"/>
      <c r="Q775" s="260"/>
      <c r="R775" s="260"/>
      <c r="S775" s="260"/>
      <c r="T775" s="261"/>
      <c r="U775" s="16"/>
      <c r="V775" s="16"/>
      <c r="W775" s="16"/>
      <c r="X775" s="16"/>
      <c r="Y775" s="16"/>
      <c r="Z775" s="16"/>
      <c r="AA775" s="16"/>
      <c r="AB775" s="16"/>
      <c r="AC775" s="16"/>
      <c r="AD775" s="16"/>
      <c r="AE775" s="16"/>
      <c r="AT775" s="262" t="s">
        <v>168</v>
      </c>
      <c r="AU775" s="262" t="s">
        <v>174</v>
      </c>
      <c r="AV775" s="16" t="s">
        <v>166</v>
      </c>
      <c r="AW775" s="16" t="s">
        <v>33</v>
      </c>
      <c r="AX775" s="16" t="s">
        <v>80</v>
      </c>
      <c r="AY775" s="262" t="s">
        <v>159</v>
      </c>
    </row>
    <row r="776" s="2" customFormat="1" ht="16.5" customHeight="1">
      <c r="A776" s="40"/>
      <c r="B776" s="41"/>
      <c r="C776" s="206" t="s">
        <v>958</v>
      </c>
      <c r="D776" s="206" t="s">
        <v>161</v>
      </c>
      <c r="E776" s="207" t="s">
        <v>959</v>
      </c>
      <c r="F776" s="208" t="s">
        <v>960</v>
      </c>
      <c r="G776" s="209" t="s">
        <v>929</v>
      </c>
      <c r="H776" s="210">
        <v>2</v>
      </c>
      <c r="I776" s="211"/>
      <c r="J776" s="212">
        <f>ROUND(I776*H776,2)</f>
        <v>0</v>
      </c>
      <c r="K776" s="208" t="s">
        <v>19</v>
      </c>
      <c r="L776" s="46"/>
      <c r="M776" s="213" t="s">
        <v>19</v>
      </c>
      <c r="N776" s="214" t="s">
        <v>43</v>
      </c>
      <c r="O776" s="86"/>
      <c r="P776" s="215">
        <f>O776*H776</f>
        <v>0</v>
      </c>
      <c r="Q776" s="215">
        <v>0.055</v>
      </c>
      <c r="R776" s="215">
        <f>Q776*H776</f>
        <v>0.11</v>
      </c>
      <c r="S776" s="215">
        <v>0</v>
      </c>
      <c r="T776" s="216">
        <f>S776*H776</f>
        <v>0</v>
      </c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R776" s="217" t="s">
        <v>166</v>
      </c>
      <c r="AT776" s="217" t="s">
        <v>161</v>
      </c>
      <c r="AU776" s="217" t="s">
        <v>174</v>
      </c>
      <c r="AY776" s="19" t="s">
        <v>159</v>
      </c>
      <c r="BE776" s="218">
        <f>IF(N776="základní",J776,0)</f>
        <v>0</v>
      </c>
      <c r="BF776" s="218">
        <f>IF(N776="snížená",J776,0)</f>
        <v>0</v>
      </c>
      <c r="BG776" s="218">
        <f>IF(N776="zákl. přenesená",J776,0)</f>
        <v>0</v>
      </c>
      <c r="BH776" s="218">
        <f>IF(N776="sníž. přenesená",J776,0)</f>
        <v>0</v>
      </c>
      <c r="BI776" s="218">
        <f>IF(N776="nulová",J776,0)</f>
        <v>0</v>
      </c>
      <c r="BJ776" s="19" t="s">
        <v>80</v>
      </c>
      <c r="BK776" s="218">
        <f>ROUND(I776*H776,2)</f>
        <v>0</v>
      </c>
      <c r="BL776" s="19" t="s">
        <v>166</v>
      </c>
      <c r="BM776" s="217" t="s">
        <v>961</v>
      </c>
    </row>
    <row r="777" s="2" customFormat="1" ht="16.5" customHeight="1">
      <c r="A777" s="40"/>
      <c r="B777" s="41"/>
      <c r="C777" s="206" t="s">
        <v>962</v>
      </c>
      <c r="D777" s="206" t="s">
        <v>161</v>
      </c>
      <c r="E777" s="207" t="s">
        <v>963</v>
      </c>
      <c r="F777" s="208" t="s">
        <v>964</v>
      </c>
      <c r="G777" s="209" t="s">
        <v>929</v>
      </c>
      <c r="H777" s="210">
        <v>1</v>
      </c>
      <c r="I777" s="211"/>
      <c r="J777" s="212">
        <f>ROUND(I777*H777,2)</f>
        <v>0</v>
      </c>
      <c r="K777" s="208" t="s">
        <v>165</v>
      </c>
      <c r="L777" s="46"/>
      <c r="M777" s="213" t="s">
        <v>19</v>
      </c>
      <c r="N777" s="214" t="s">
        <v>43</v>
      </c>
      <c r="O777" s="86"/>
      <c r="P777" s="215">
        <f>O777*H777</f>
        <v>0</v>
      </c>
      <c r="Q777" s="215">
        <v>0</v>
      </c>
      <c r="R777" s="215">
        <f>Q777*H777</f>
        <v>0</v>
      </c>
      <c r="S777" s="215">
        <v>0.017069999999999998</v>
      </c>
      <c r="T777" s="216">
        <f>S777*H777</f>
        <v>0.017069999999999998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17" t="s">
        <v>166</v>
      </c>
      <c r="AT777" s="217" t="s">
        <v>161</v>
      </c>
      <c r="AU777" s="217" t="s">
        <v>174</v>
      </c>
      <c r="AY777" s="19" t="s">
        <v>159</v>
      </c>
      <c r="BE777" s="218">
        <f>IF(N777="základní",J777,0)</f>
        <v>0</v>
      </c>
      <c r="BF777" s="218">
        <f>IF(N777="snížená",J777,0)</f>
        <v>0</v>
      </c>
      <c r="BG777" s="218">
        <f>IF(N777="zákl. přenesená",J777,0)</f>
        <v>0</v>
      </c>
      <c r="BH777" s="218">
        <f>IF(N777="sníž. přenesená",J777,0)</f>
        <v>0</v>
      </c>
      <c r="BI777" s="218">
        <f>IF(N777="nulová",J777,0)</f>
        <v>0</v>
      </c>
      <c r="BJ777" s="19" t="s">
        <v>80</v>
      </c>
      <c r="BK777" s="218">
        <f>ROUND(I777*H777,2)</f>
        <v>0</v>
      </c>
      <c r="BL777" s="19" t="s">
        <v>166</v>
      </c>
      <c r="BM777" s="217" t="s">
        <v>965</v>
      </c>
    </row>
    <row r="778" s="2" customFormat="1" ht="16.5" customHeight="1">
      <c r="A778" s="40"/>
      <c r="B778" s="41"/>
      <c r="C778" s="206" t="s">
        <v>966</v>
      </c>
      <c r="D778" s="206" t="s">
        <v>161</v>
      </c>
      <c r="E778" s="207" t="s">
        <v>967</v>
      </c>
      <c r="F778" s="208" t="s">
        <v>968</v>
      </c>
      <c r="G778" s="209" t="s">
        <v>929</v>
      </c>
      <c r="H778" s="210">
        <v>4</v>
      </c>
      <c r="I778" s="211"/>
      <c r="J778" s="212">
        <f>ROUND(I778*H778,2)</f>
        <v>0</v>
      </c>
      <c r="K778" s="208" t="s">
        <v>165</v>
      </c>
      <c r="L778" s="46"/>
      <c r="M778" s="213" t="s">
        <v>19</v>
      </c>
      <c r="N778" s="214" t="s">
        <v>43</v>
      </c>
      <c r="O778" s="86"/>
      <c r="P778" s="215">
        <f>O778*H778</f>
        <v>0</v>
      </c>
      <c r="Q778" s="215">
        <v>0</v>
      </c>
      <c r="R778" s="215">
        <f>Q778*H778</f>
        <v>0</v>
      </c>
      <c r="S778" s="215">
        <v>0.043499999999999997</v>
      </c>
      <c r="T778" s="216">
        <f>S778*H778</f>
        <v>0.17399999999999999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17" t="s">
        <v>166</v>
      </c>
      <c r="AT778" s="217" t="s">
        <v>161</v>
      </c>
      <c r="AU778" s="217" t="s">
        <v>174</v>
      </c>
      <c r="AY778" s="19" t="s">
        <v>159</v>
      </c>
      <c r="BE778" s="218">
        <f>IF(N778="základní",J778,0)</f>
        <v>0</v>
      </c>
      <c r="BF778" s="218">
        <f>IF(N778="snížená",J778,0)</f>
        <v>0</v>
      </c>
      <c r="BG778" s="218">
        <f>IF(N778="zákl. přenesená",J778,0)</f>
        <v>0</v>
      </c>
      <c r="BH778" s="218">
        <f>IF(N778="sníž. přenesená",J778,0)</f>
        <v>0</v>
      </c>
      <c r="BI778" s="218">
        <f>IF(N778="nulová",J778,0)</f>
        <v>0</v>
      </c>
      <c r="BJ778" s="19" t="s">
        <v>80</v>
      </c>
      <c r="BK778" s="218">
        <f>ROUND(I778*H778,2)</f>
        <v>0</v>
      </c>
      <c r="BL778" s="19" t="s">
        <v>166</v>
      </c>
      <c r="BM778" s="217" t="s">
        <v>969</v>
      </c>
    </row>
    <row r="779" s="2" customFormat="1" ht="24.15" customHeight="1">
      <c r="A779" s="40"/>
      <c r="B779" s="41"/>
      <c r="C779" s="206" t="s">
        <v>970</v>
      </c>
      <c r="D779" s="206" t="s">
        <v>161</v>
      </c>
      <c r="E779" s="207" t="s">
        <v>971</v>
      </c>
      <c r="F779" s="208" t="s">
        <v>972</v>
      </c>
      <c r="G779" s="209" t="s">
        <v>263</v>
      </c>
      <c r="H779" s="210">
        <v>17.460000000000001</v>
      </c>
      <c r="I779" s="211"/>
      <c r="J779" s="212">
        <f>ROUND(I779*H779,2)</f>
        <v>0</v>
      </c>
      <c r="K779" s="208" t="s">
        <v>165</v>
      </c>
      <c r="L779" s="46"/>
      <c r="M779" s="213" t="s">
        <v>19</v>
      </c>
      <c r="N779" s="214" t="s">
        <v>43</v>
      </c>
      <c r="O779" s="86"/>
      <c r="P779" s="215">
        <f>O779*H779</f>
        <v>0</v>
      </c>
      <c r="Q779" s="215">
        <v>0</v>
      </c>
      <c r="R779" s="215">
        <f>Q779*H779</f>
        <v>0</v>
      </c>
      <c r="S779" s="215">
        <v>0.13100000000000001</v>
      </c>
      <c r="T779" s="216">
        <f>S779*H779</f>
        <v>2.2872600000000003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17" t="s">
        <v>166</v>
      </c>
      <c r="AT779" s="217" t="s">
        <v>161</v>
      </c>
      <c r="AU779" s="217" t="s">
        <v>174</v>
      </c>
      <c r="AY779" s="19" t="s">
        <v>159</v>
      </c>
      <c r="BE779" s="218">
        <f>IF(N779="základní",J779,0)</f>
        <v>0</v>
      </c>
      <c r="BF779" s="218">
        <f>IF(N779="snížená",J779,0)</f>
        <v>0</v>
      </c>
      <c r="BG779" s="218">
        <f>IF(N779="zákl. přenesená",J779,0)</f>
        <v>0</v>
      </c>
      <c r="BH779" s="218">
        <f>IF(N779="sníž. přenesená",J779,0)</f>
        <v>0</v>
      </c>
      <c r="BI779" s="218">
        <f>IF(N779="nulová",J779,0)</f>
        <v>0</v>
      </c>
      <c r="BJ779" s="19" t="s">
        <v>80</v>
      </c>
      <c r="BK779" s="218">
        <f>ROUND(I779*H779,2)</f>
        <v>0</v>
      </c>
      <c r="BL779" s="19" t="s">
        <v>166</v>
      </c>
      <c r="BM779" s="217" t="s">
        <v>973</v>
      </c>
    </row>
    <row r="780" s="14" customFormat="1">
      <c r="A780" s="14"/>
      <c r="B780" s="230"/>
      <c r="C780" s="231"/>
      <c r="D780" s="221" t="s">
        <v>168</v>
      </c>
      <c r="E780" s="232" t="s">
        <v>19</v>
      </c>
      <c r="F780" s="233" t="s">
        <v>974</v>
      </c>
      <c r="G780" s="231"/>
      <c r="H780" s="234">
        <v>17.460000000000001</v>
      </c>
      <c r="I780" s="235"/>
      <c r="J780" s="231"/>
      <c r="K780" s="231"/>
      <c r="L780" s="236"/>
      <c r="M780" s="237"/>
      <c r="N780" s="238"/>
      <c r="O780" s="238"/>
      <c r="P780" s="238"/>
      <c r="Q780" s="238"/>
      <c r="R780" s="238"/>
      <c r="S780" s="238"/>
      <c r="T780" s="23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0" t="s">
        <v>168</v>
      </c>
      <c r="AU780" s="240" t="s">
        <v>174</v>
      </c>
      <c r="AV780" s="14" t="s">
        <v>82</v>
      </c>
      <c r="AW780" s="14" t="s">
        <v>33</v>
      </c>
      <c r="AX780" s="14" t="s">
        <v>72</v>
      </c>
      <c r="AY780" s="240" t="s">
        <v>159</v>
      </c>
    </row>
    <row r="781" s="15" customFormat="1">
      <c r="A781" s="15"/>
      <c r="B781" s="241"/>
      <c r="C781" s="242"/>
      <c r="D781" s="221" t="s">
        <v>168</v>
      </c>
      <c r="E781" s="243" t="s">
        <v>19</v>
      </c>
      <c r="F781" s="244" t="s">
        <v>173</v>
      </c>
      <c r="G781" s="242"/>
      <c r="H781" s="245">
        <v>17.460000000000001</v>
      </c>
      <c r="I781" s="246"/>
      <c r="J781" s="242"/>
      <c r="K781" s="242"/>
      <c r="L781" s="247"/>
      <c r="M781" s="248"/>
      <c r="N781" s="249"/>
      <c r="O781" s="249"/>
      <c r="P781" s="249"/>
      <c r="Q781" s="249"/>
      <c r="R781" s="249"/>
      <c r="S781" s="249"/>
      <c r="T781" s="250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51" t="s">
        <v>168</v>
      </c>
      <c r="AU781" s="251" t="s">
        <v>174</v>
      </c>
      <c r="AV781" s="15" t="s">
        <v>174</v>
      </c>
      <c r="AW781" s="15" t="s">
        <v>33</v>
      </c>
      <c r="AX781" s="15" t="s">
        <v>80</v>
      </c>
      <c r="AY781" s="251" t="s">
        <v>159</v>
      </c>
    </row>
    <row r="782" s="2" customFormat="1" ht="24.15" customHeight="1">
      <c r="A782" s="40"/>
      <c r="B782" s="41"/>
      <c r="C782" s="206" t="s">
        <v>975</v>
      </c>
      <c r="D782" s="206" t="s">
        <v>161</v>
      </c>
      <c r="E782" s="207" t="s">
        <v>976</v>
      </c>
      <c r="F782" s="208" t="s">
        <v>977</v>
      </c>
      <c r="G782" s="209" t="s">
        <v>263</v>
      </c>
      <c r="H782" s="210">
        <v>18.719999999999999</v>
      </c>
      <c r="I782" s="211"/>
      <c r="J782" s="212">
        <f>ROUND(I782*H782,2)</f>
        <v>0</v>
      </c>
      <c r="K782" s="208" t="s">
        <v>165</v>
      </c>
      <c r="L782" s="46"/>
      <c r="M782" s="213" t="s">
        <v>19</v>
      </c>
      <c r="N782" s="214" t="s">
        <v>43</v>
      </c>
      <c r="O782" s="86"/>
      <c r="P782" s="215">
        <f>O782*H782</f>
        <v>0</v>
      </c>
      <c r="Q782" s="215">
        <v>0</v>
      </c>
      <c r="R782" s="215">
        <f>Q782*H782</f>
        <v>0</v>
      </c>
      <c r="S782" s="215">
        <v>0.26100000000000001</v>
      </c>
      <c r="T782" s="216">
        <f>S782*H782</f>
        <v>4.8859199999999996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17" t="s">
        <v>166</v>
      </c>
      <c r="AT782" s="217" t="s">
        <v>161</v>
      </c>
      <c r="AU782" s="217" t="s">
        <v>174</v>
      </c>
      <c r="AY782" s="19" t="s">
        <v>159</v>
      </c>
      <c r="BE782" s="218">
        <f>IF(N782="základní",J782,0)</f>
        <v>0</v>
      </c>
      <c r="BF782" s="218">
        <f>IF(N782="snížená",J782,0)</f>
        <v>0</v>
      </c>
      <c r="BG782" s="218">
        <f>IF(N782="zákl. přenesená",J782,0)</f>
        <v>0</v>
      </c>
      <c r="BH782" s="218">
        <f>IF(N782="sníž. přenesená",J782,0)</f>
        <v>0</v>
      </c>
      <c r="BI782" s="218">
        <f>IF(N782="nulová",J782,0)</f>
        <v>0</v>
      </c>
      <c r="BJ782" s="19" t="s">
        <v>80</v>
      </c>
      <c r="BK782" s="218">
        <f>ROUND(I782*H782,2)</f>
        <v>0</v>
      </c>
      <c r="BL782" s="19" t="s">
        <v>166</v>
      </c>
      <c r="BM782" s="217" t="s">
        <v>978</v>
      </c>
    </row>
    <row r="783" s="14" customFormat="1">
      <c r="A783" s="14"/>
      <c r="B783" s="230"/>
      <c r="C783" s="231"/>
      <c r="D783" s="221" t="s">
        <v>168</v>
      </c>
      <c r="E783" s="232" t="s">
        <v>19</v>
      </c>
      <c r="F783" s="233" t="s">
        <v>979</v>
      </c>
      <c r="G783" s="231"/>
      <c r="H783" s="234">
        <v>18.719999999999999</v>
      </c>
      <c r="I783" s="235"/>
      <c r="J783" s="231"/>
      <c r="K783" s="231"/>
      <c r="L783" s="236"/>
      <c r="M783" s="237"/>
      <c r="N783" s="238"/>
      <c r="O783" s="238"/>
      <c r="P783" s="238"/>
      <c r="Q783" s="238"/>
      <c r="R783" s="238"/>
      <c r="S783" s="238"/>
      <c r="T783" s="23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0" t="s">
        <v>168</v>
      </c>
      <c r="AU783" s="240" t="s">
        <v>174</v>
      </c>
      <c r="AV783" s="14" t="s">
        <v>82</v>
      </c>
      <c r="AW783" s="14" t="s">
        <v>33</v>
      </c>
      <c r="AX783" s="14" t="s">
        <v>72</v>
      </c>
      <c r="AY783" s="240" t="s">
        <v>159</v>
      </c>
    </row>
    <row r="784" s="15" customFormat="1">
      <c r="A784" s="15"/>
      <c r="B784" s="241"/>
      <c r="C784" s="242"/>
      <c r="D784" s="221" t="s">
        <v>168</v>
      </c>
      <c r="E784" s="243" t="s">
        <v>19</v>
      </c>
      <c r="F784" s="244" t="s">
        <v>173</v>
      </c>
      <c r="G784" s="242"/>
      <c r="H784" s="245">
        <v>18.719999999999999</v>
      </c>
      <c r="I784" s="246"/>
      <c r="J784" s="242"/>
      <c r="K784" s="242"/>
      <c r="L784" s="247"/>
      <c r="M784" s="248"/>
      <c r="N784" s="249"/>
      <c r="O784" s="249"/>
      <c r="P784" s="249"/>
      <c r="Q784" s="249"/>
      <c r="R784" s="249"/>
      <c r="S784" s="249"/>
      <c r="T784" s="250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51" t="s">
        <v>168</v>
      </c>
      <c r="AU784" s="251" t="s">
        <v>174</v>
      </c>
      <c r="AV784" s="15" t="s">
        <v>174</v>
      </c>
      <c r="AW784" s="15" t="s">
        <v>33</v>
      </c>
      <c r="AX784" s="15" t="s">
        <v>80</v>
      </c>
      <c r="AY784" s="251" t="s">
        <v>159</v>
      </c>
    </row>
    <row r="785" s="2" customFormat="1" ht="24.15" customHeight="1">
      <c r="A785" s="40"/>
      <c r="B785" s="41"/>
      <c r="C785" s="206" t="s">
        <v>980</v>
      </c>
      <c r="D785" s="206" t="s">
        <v>161</v>
      </c>
      <c r="E785" s="207" t="s">
        <v>981</v>
      </c>
      <c r="F785" s="208" t="s">
        <v>982</v>
      </c>
      <c r="G785" s="209" t="s">
        <v>263</v>
      </c>
      <c r="H785" s="210">
        <v>1.8</v>
      </c>
      <c r="I785" s="211"/>
      <c r="J785" s="212">
        <f>ROUND(I785*H785,2)</f>
        <v>0</v>
      </c>
      <c r="K785" s="208" t="s">
        <v>165</v>
      </c>
      <c r="L785" s="46"/>
      <c r="M785" s="213" t="s">
        <v>19</v>
      </c>
      <c r="N785" s="214" t="s">
        <v>43</v>
      </c>
      <c r="O785" s="86"/>
      <c r="P785" s="215">
        <f>O785*H785</f>
        <v>0</v>
      </c>
      <c r="Q785" s="215">
        <v>0</v>
      </c>
      <c r="R785" s="215">
        <f>Q785*H785</f>
        <v>0</v>
      </c>
      <c r="S785" s="215">
        <v>0.048000000000000001</v>
      </c>
      <c r="T785" s="216">
        <f>S785*H785</f>
        <v>0.086400000000000005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17" t="s">
        <v>166</v>
      </c>
      <c r="AT785" s="217" t="s">
        <v>161</v>
      </c>
      <c r="AU785" s="217" t="s">
        <v>174</v>
      </c>
      <c r="AY785" s="19" t="s">
        <v>159</v>
      </c>
      <c r="BE785" s="218">
        <f>IF(N785="základní",J785,0)</f>
        <v>0</v>
      </c>
      <c r="BF785" s="218">
        <f>IF(N785="snížená",J785,0)</f>
        <v>0</v>
      </c>
      <c r="BG785" s="218">
        <f>IF(N785="zákl. přenesená",J785,0)</f>
        <v>0</v>
      </c>
      <c r="BH785" s="218">
        <f>IF(N785="sníž. přenesená",J785,0)</f>
        <v>0</v>
      </c>
      <c r="BI785" s="218">
        <f>IF(N785="nulová",J785,0)</f>
        <v>0</v>
      </c>
      <c r="BJ785" s="19" t="s">
        <v>80</v>
      </c>
      <c r="BK785" s="218">
        <f>ROUND(I785*H785,2)</f>
        <v>0</v>
      </c>
      <c r="BL785" s="19" t="s">
        <v>166</v>
      </c>
      <c r="BM785" s="217" t="s">
        <v>983</v>
      </c>
    </row>
    <row r="786" s="14" customFormat="1">
      <c r="A786" s="14"/>
      <c r="B786" s="230"/>
      <c r="C786" s="231"/>
      <c r="D786" s="221" t="s">
        <v>168</v>
      </c>
      <c r="E786" s="232" t="s">
        <v>19</v>
      </c>
      <c r="F786" s="233" t="s">
        <v>984</v>
      </c>
      <c r="G786" s="231"/>
      <c r="H786" s="234">
        <v>1.8</v>
      </c>
      <c r="I786" s="235"/>
      <c r="J786" s="231"/>
      <c r="K786" s="231"/>
      <c r="L786" s="236"/>
      <c r="M786" s="237"/>
      <c r="N786" s="238"/>
      <c r="O786" s="238"/>
      <c r="P786" s="238"/>
      <c r="Q786" s="238"/>
      <c r="R786" s="238"/>
      <c r="S786" s="238"/>
      <c r="T786" s="23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0" t="s">
        <v>168</v>
      </c>
      <c r="AU786" s="240" t="s">
        <v>174</v>
      </c>
      <c r="AV786" s="14" t="s">
        <v>82</v>
      </c>
      <c r="AW786" s="14" t="s">
        <v>33</v>
      </c>
      <c r="AX786" s="14" t="s">
        <v>72</v>
      </c>
      <c r="AY786" s="240" t="s">
        <v>159</v>
      </c>
    </row>
    <row r="787" s="15" customFormat="1">
      <c r="A787" s="15"/>
      <c r="B787" s="241"/>
      <c r="C787" s="242"/>
      <c r="D787" s="221" t="s">
        <v>168</v>
      </c>
      <c r="E787" s="243" t="s">
        <v>19</v>
      </c>
      <c r="F787" s="244" t="s">
        <v>173</v>
      </c>
      <c r="G787" s="242"/>
      <c r="H787" s="245">
        <v>1.8</v>
      </c>
      <c r="I787" s="246"/>
      <c r="J787" s="242"/>
      <c r="K787" s="242"/>
      <c r="L787" s="247"/>
      <c r="M787" s="248"/>
      <c r="N787" s="249"/>
      <c r="O787" s="249"/>
      <c r="P787" s="249"/>
      <c r="Q787" s="249"/>
      <c r="R787" s="249"/>
      <c r="S787" s="249"/>
      <c r="T787" s="250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51" t="s">
        <v>168</v>
      </c>
      <c r="AU787" s="251" t="s">
        <v>174</v>
      </c>
      <c r="AV787" s="15" t="s">
        <v>174</v>
      </c>
      <c r="AW787" s="15" t="s">
        <v>33</v>
      </c>
      <c r="AX787" s="15" t="s">
        <v>80</v>
      </c>
      <c r="AY787" s="251" t="s">
        <v>159</v>
      </c>
    </row>
    <row r="788" s="2" customFormat="1" ht="24.15" customHeight="1">
      <c r="A788" s="40"/>
      <c r="B788" s="41"/>
      <c r="C788" s="206" t="s">
        <v>985</v>
      </c>
      <c r="D788" s="206" t="s">
        <v>161</v>
      </c>
      <c r="E788" s="207" t="s">
        <v>986</v>
      </c>
      <c r="F788" s="208" t="s">
        <v>987</v>
      </c>
      <c r="G788" s="209" t="s">
        <v>263</v>
      </c>
      <c r="H788" s="210">
        <v>42.390000000000001</v>
      </c>
      <c r="I788" s="211"/>
      <c r="J788" s="212">
        <f>ROUND(I788*H788,2)</f>
        <v>0</v>
      </c>
      <c r="K788" s="208" t="s">
        <v>165</v>
      </c>
      <c r="L788" s="46"/>
      <c r="M788" s="213" t="s">
        <v>19</v>
      </c>
      <c r="N788" s="214" t="s">
        <v>43</v>
      </c>
      <c r="O788" s="86"/>
      <c r="P788" s="215">
        <f>O788*H788</f>
        <v>0</v>
      </c>
      <c r="Q788" s="215">
        <v>0</v>
      </c>
      <c r="R788" s="215">
        <f>Q788*H788</f>
        <v>0</v>
      </c>
      <c r="S788" s="215">
        <v>0.034000000000000002</v>
      </c>
      <c r="T788" s="216">
        <f>S788*H788</f>
        <v>1.4412600000000002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17" t="s">
        <v>166</v>
      </c>
      <c r="AT788" s="217" t="s">
        <v>161</v>
      </c>
      <c r="AU788" s="217" t="s">
        <v>174</v>
      </c>
      <c r="AY788" s="19" t="s">
        <v>159</v>
      </c>
      <c r="BE788" s="218">
        <f>IF(N788="základní",J788,0)</f>
        <v>0</v>
      </c>
      <c r="BF788" s="218">
        <f>IF(N788="snížená",J788,0)</f>
        <v>0</v>
      </c>
      <c r="BG788" s="218">
        <f>IF(N788="zákl. přenesená",J788,0)</f>
        <v>0</v>
      </c>
      <c r="BH788" s="218">
        <f>IF(N788="sníž. přenesená",J788,0)</f>
        <v>0</v>
      </c>
      <c r="BI788" s="218">
        <f>IF(N788="nulová",J788,0)</f>
        <v>0</v>
      </c>
      <c r="BJ788" s="19" t="s">
        <v>80</v>
      </c>
      <c r="BK788" s="218">
        <f>ROUND(I788*H788,2)</f>
        <v>0</v>
      </c>
      <c r="BL788" s="19" t="s">
        <v>166</v>
      </c>
      <c r="BM788" s="217" t="s">
        <v>988</v>
      </c>
    </row>
    <row r="789" s="14" customFormat="1">
      <c r="A789" s="14"/>
      <c r="B789" s="230"/>
      <c r="C789" s="231"/>
      <c r="D789" s="221" t="s">
        <v>168</v>
      </c>
      <c r="E789" s="232" t="s">
        <v>19</v>
      </c>
      <c r="F789" s="233" t="s">
        <v>989</v>
      </c>
      <c r="G789" s="231"/>
      <c r="H789" s="234">
        <v>42.390000000000001</v>
      </c>
      <c r="I789" s="235"/>
      <c r="J789" s="231"/>
      <c r="K789" s="231"/>
      <c r="L789" s="236"/>
      <c r="M789" s="237"/>
      <c r="N789" s="238"/>
      <c r="O789" s="238"/>
      <c r="P789" s="238"/>
      <c r="Q789" s="238"/>
      <c r="R789" s="238"/>
      <c r="S789" s="238"/>
      <c r="T789" s="23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0" t="s">
        <v>168</v>
      </c>
      <c r="AU789" s="240" t="s">
        <v>174</v>
      </c>
      <c r="AV789" s="14" t="s">
        <v>82</v>
      </c>
      <c r="AW789" s="14" t="s">
        <v>33</v>
      </c>
      <c r="AX789" s="14" t="s">
        <v>72</v>
      </c>
      <c r="AY789" s="240" t="s">
        <v>159</v>
      </c>
    </row>
    <row r="790" s="15" customFormat="1">
      <c r="A790" s="15"/>
      <c r="B790" s="241"/>
      <c r="C790" s="242"/>
      <c r="D790" s="221" t="s">
        <v>168</v>
      </c>
      <c r="E790" s="243" t="s">
        <v>19</v>
      </c>
      <c r="F790" s="244" t="s">
        <v>173</v>
      </c>
      <c r="G790" s="242"/>
      <c r="H790" s="245">
        <v>42.390000000000001</v>
      </c>
      <c r="I790" s="246"/>
      <c r="J790" s="242"/>
      <c r="K790" s="242"/>
      <c r="L790" s="247"/>
      <c r="M790" s="248"/>
      <c r="N790" s="249"/>
      <c r="O790" s="249"/>
      <c r="P790" s="249"/>
      <c r="Q790" s="249"/>
      <c r="R790" s="249"/>
      <c r="S790" s="249"/>
      <c r="T790" s="250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51" t="s">
        <v>168</v>
      </c>
      <c r="AU790" s="251" t="s">
        <v>174</v>
      </c>
      <c r="AV790" s="15" t="s">
        <v>174</v>
      </c>
      <c r="AW790" s="15" t="s">
        <v>33</v>
      </c>
      <c r="AX790" s="15" t="s">
        <v>80</v>
      </c>
      <c r="AY790" s="251" t="s">
        <v>159</v>
      </c>
    </row>
    <row r="791" s="2" customFormat="1" ht="24.15" customHeight="1">
      <c r="A791" s="40"/>
      <c r="B791" s="41"/>
      <c r="C791" s="206" t="s">
        <v>990</v>
      </c>
      <c r="D791" s="206" t="s">
        <v>161</v>
      </c>
      <c r="E791" s="207" t="s">
        <v>991</v>
      </c>
      <c r="F791" s="208" t="s">
        <v>992</v>
      </c>
      <c r="G791" s="209" t="s">
        <v>263</v>
      </c>
      <c r="H791" s="210">
        <v>85.079999999999998</v>
      </c>
      <c r="I791" s="211"/>
      <c r="J791" s="212">
        <f>ROUND(I791*H791,2)</f>
        <v>0</v>
      </c>
      <c r="K791" s="208" t="s">
        <v>165</v>
      </c>
      <c r="L791" s="46"/>
      <c r="M791" s="213" t="s">
        <v>19</v>
      </c>
      <c r="N791" s="214" t="s">
        <v>43</v>
      </c>
      <c r="O791" s="86"/>
      <c r="P791" s="215">
        <f>O791*H791</f>
        <v>0</v>
      </c>
      <c r="Q791" s="215">
        <v>0</v>
      </c>
      <c r="R791" s="215">
        <f>Q791*H791</f>
        <v>0</v>
      </c>
      <c r="S791" s="215">
        <v>0.032000000000000001</v>
      </c>
      <c r="T791" s="216">
        <f>S791*H791</f>
        <v>2.7225600000000001</v>
      </c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R791" s="217" t="s">
        <v>166</v>
      </c>
      <c r="AT791" s="217" t="s">
        <v>161</v>
      </c>
      <c r="AU791" s="217" t="s">
        <v>174</v>
      </c>
      <c r="AY791" s="19" t="s">
        <v>159</v>
      </c>
      <c r="BE791" s="218">
        <f>IF(N791="základní",J791,0)</f>
        <v>0</v>
      </c>
      <c r="BF791" s="218">
        <f>IF(N791="snížená",J791,0)</f>
        <v>0</v>
      </c>
      <c r="BG791" s="218">
        <f>IF(N791="zákl. přenesená",J791,0)</f>
        <v>0</v>
      </c>
      <c r="BH791" s="218">
        <f>IF(N791="sníž. přenesená",J791,0)</f>
        <v>0</v>
      </c>
      <c r="BI791" s="218">
        <f>IF(N791="nulová",J791,0)</f>
        <v>0</v>
      </c>
      <c r="BJ791" s="19" t="s">
        <v>80</v>
      </c>
      <c r="BK791" s="218">
        <f>ROUND(I791*H791,2)</f>
        <v>0</v>
      </c>
      <c r="BL791" s="19" t="s">
        <v>166</v>
      </c>
      <c r="BM791" s="217" t="s">
        <v>993</v>
      </c>
    </row>
    <row r="792" s="14" customFormat="1">
      <c r="A792" s="14"/>
      <c r="B792" s="230"/>
      <c r="C792" s="231"/>
      <c r="D792" s="221" t="s">
        <v>168</v>
      </c>
      <c r="E792" s="232" t="s">
        <v>19</v>
      </c>
      <c r="F792" s="233" t="s">
        <v>994</v>
      </c>
      <c r="G792" s="231"/>
      <c r="H792" s="234">
        <v>22.079999999999998</v>
      </c>
      <c r="I792" s="235"/>
      <c r="J792" s="231"/>
      <c r="K792" s="231"/>
      <c r="L792" s="236"/>
      <c r="M792" s="237"/>
      <c r="N792" s="238"/>
      <c r="O792" s="238"/>
      <c r="P792" s="238"/>
      <c r="Q792" s="238"/>
      <c r="R792" s="238"/>
      <c r="S792" s="238"/>
      <c r="T792" s="23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0" t="s">
        <v>168</v>
      </c>
      <c r="AU792" s="240" t="s">
        <v>174</v>
      </c>
      <c r="AV792" s="14" t="s">
        <v>82</v>
      </c>
      <c r="AW792" s="14" t="s">
        <v>33</v>
      </c>
      <c r="AX792" s="14" t="s">
        <v>72</v>
      </c>
      <c r="AY792" s="240" t="s">
        <v>159</v>
      </c>
    </row>
    <row r="793" s="14" customFormat="1">
      <c r="A793" s="14"/>
      <c r="B793" s="230"/>
      <c r="C793" s="231"/>
      <c r="D793" s="221" t="s">
        <v>168</v>
      </c>
      <c r="E793" s="232" t="s">
        <v>19</v>
      </c>
      <c r="F793" s="233" t="s">
        <v>995</v>
      </c>
      <c r="G793" s="231"/>
      <c r="H793" s="234">
        <v>63</v>
      </c>
      <c r="I793" s="235"/>
      <c r="J793" s="231"/>
      <c r="K793" s="231"/>
      <c r="L793" s="236"/>
      <c r="M793" s="237"/>
      <c r="N793" s="238"/>
      <c r="O793" s="238"/>
      <c r="P793" s="238"/>
      <c r="Q793" s="238"/>
      <c r="R793" s="238"/>
      <c r="S793" s="238"/>
      <c r="T793" s="23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0" t="s">
        <v>168</v>
      </c>
      <c r="AU793" s="240" t="s">
        <v>174</v>
      </c>
      <c r="AV793" s="14" t="s">
        <v>82</v>
      </c>
      <c r="AW793" s="14" t="s">
        <v>33</v>
      </c>
      <c r="AX793" s="14" t="s">
        <v>72</v>
      </c>
      <c r="AY793" s="240" t="s">
        <v>159</v>
      </c>
    </row>
    <row r="794" s="15" customFormat="1">
      <c r="A794" s="15"/>
      <c r="B794" s="241"/>
      <c r="C794" s="242"/>
      <c r="D794" s="221" t="s">
        <v>168</v>
      </c>
      <c r="E794" s="243" t="s">
        <v>19</v>
      </c>
      <c r="F794" s="244" t="s">
        <v>173</v>
      </c>
      <c r="G794" s="242"/>
      <c r="H794" s="245">
        <v>85.079999999999998</v>
      </c>
      <c r="I794" s="246"/>
      <c r="J794" s="242"/>
      <c r="K794" s="242"/>
      <c r="L794" s="247"/>
      <c r="M794" s="248"/>
      <c r="N794" s="249"/>
      <c r="O794" s="249"/>
      <c r="P794" s="249"/>
      <c r="Q794" s="249"/>
      <c r="R794" s="249"/>
      <c r="S794" s="249"/>
      <c r="T794" s="250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51" t="s">
        <v>168</v>
      </c>
      <c r="AU794" s="251" t="s">
        <v>174</v>
      </c>
      <c r="AV794" s="15" t="s">
        <v>174</v>
      </c>
      <c r="AW794" s="15" t="s">
        <v>33</v>
      </c>
      <c r="AX794" s="15" t="s">
        <v>80</v>
      </c>
      <c r="AY794" s="251" t="s">
        <v>159</v>
      </c>
    </row>
    <row r="795" s="2" customFormat="1" ht="24.15" customHeight="1">
      <c r="A795" s="40"/>
      <c r="B795" s="41"/>
      <c r="C795" s="206" t="s">
        <v>996</v>
      </c>
      <c r="D795" s="206" t="s">
        <v>161</v>
      </c>
      <c r="E795" s="207" t="s">
        <v>997</v>
      </c>
      <c r="F795" s="208" t="s">
        <v>998</v>
      </c>
      <c r="G795" s="209" t="s">
        <v>263</v>
      </c>
      <c r="H795" s="210">
        <v>7.5999999999999996</v>
      </c>
      <c r="I795" s="211"/>
      <c r="J795" s="212">
        <f>ROUND(I795*H795,2)</f>
        <v>0</v>
      </c>
      <c r="K795" s="208" t="s">
        <v>165</v>
      </c>
      <c r="L795" s="46"/>
      <c r="M795" s="213" t="s">
        <v>19</v>
      </c>
      <c r="N795" s="214" t="s">
        <v>43</v>
      </c>
      <c r="O795" s="86"/>
      <c r="P795" s="215">
        <f>O795*H795</f>
        <v>0</v>
      </c>
      <c r="Q795" s="215">
        <v>0</v>
      </c>
      <c r="R795" s="215">
        <f>Q795*H795</f>
        <v>0</v>
      </c>
      <c r="S795" s="215">
        <v>0.075999999999999998</v>
      </c>
      <c r="T795" s="216">
        <f>S795*H795</f>
        <v>0.5776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17" t="s">
        <v>166</v>
      </c>
      <c r="AT795" s="217" t="s">
        <v>161</v>
      </c>
      <c r="AU795" s="217" t="s">
        <v>174</v>
      </c>
      <c r="AY795" s="19" t="s">
        <v>159</v>
      </c>
      <c r="BE795" s="218">
        <f>IF(N795="základní",J795,0)</f>
        <v>0</v>
      </c>
      <c r="BF795" s="218">
        <f>IF(N795="snížená",J795,0)</f>
        <v>0</v>
      </c>
      <c r="BG795" s="218">
        <f>IF(N795="zákl. přenesená",J795,0)</f>
        <v>0</v>
      </c>
      <c r="BH795" s="218">
        <f>IF(N795="sníž. přenesená",J795,0)</f>
        <v>0</v>
      </c>
      <c r="BI795" s="218">
        <f>IF(N795="nulová",J795,0)</f>
        <v>0</v>
      </c>
      <c r="BJ795" s="19" t="s">
        <v>80</v>
      </c>
      <c r="BK795" s="218">
        <f>ROUND(I795*H795,2)</f>
        <v>0</v>
      </c>
      <c r="BL795" s="19" t="s">
        <v>166</v>
      </c>
      <c r="BM795" s="217" t="s">
        <v>999</v>
      </c>
    </row>
    <row r="796" s="14" customFormat="1">
      <c r="A796" s="14"/>
      <c r="B796" s="230"/>
      <c r="C796" s="231"/>
      <c r="D796" s="221" t="s">
        <v>168</v>
      </c>
      <c r="E796" s="232" t="s">
        <v>19</v>
      </c>
      <c r="F796" s="233" t="s">
        <v>1000</v>
      </c>
      <c r="G796" s="231"/>
      <c r="H796" s="234">
        <v>7.5999999999999996</v>
      </c>
      <c r="I796" s="235"/>
      <c r="J796" s="231"/>
      <c r="K796" s="231"/>
      <c r="L796" s="236"/>
      <c r="M796" s="237"/>
      <c r="N796" s="238"/>
      <c r="O796" s="238"/>
      <c r="P796" s="238"/>
      <c r="Q796" s="238"/>
      <c r="R796" s="238"/>
      <c r="S796" s="238"/>
      <c r="T796" s="23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0" t="s">
        <v>168</v>
      </c>
      <c r="AU796" s="240" t="s">
        <v>174</v>
      </c>
      <c r="AV796" s="14" t="s">
        <v>82</v>
      </c>
      <c r="AW796" s="14" t="s">
        <v>33</v>
      </c>
      <c r="AX796" s="14" t="s">
        <v>72</v>
      </c>
      <c r="AY796" s="240" t="s">
        <v>159</v>
      </c>
    </row>
    <row r="797" s="15" customFormat="1">
      <c r="A797" s="15"/>
      <c r="B797" s="241"/>
      <c r="C797" s="242"/>
      <c r="D797" s="221" t="s">
        <v>168</v>
      </c>
      <c r="E797" s="243" t="s">
        <v>19</v>
      </c>
      <c r="F797" s="244" t="s">
        <v>173</v>
      </c>
      <c r="G797" s="242"/>
      <c r="H797" s="245">
        <v>7.5999999999999996</v>
      </c>
      <c r="I797" s="246"/>
      <c r="J797" s="242"/>
      <c r="K797" s="242"/>
      <c r="L797" s="247"/>
      <c r="M797" s="248"/>
      <c r="N797" s="249"/>
      <c r="O797" s="249"/>
      <c r="P797" s="249"/>
      <c r="Q797" s="249"/>
      <c r="R797" s="249"/>
      <c r="S797" s="249"/>
      <c r="T797" s="250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51" t="s">
        <v>168</v>
      </c>
      <c r="AU797" s="251" t="s">
        <v>174</v>
      </c>
      <c r="AV797" s="15" t="s">
        <v>174</v>
      </c>
      <c r="AW797" s="15" t="s">
        <v>33</v>
      </c>
      <c r="AX797" s="15" t="s">
        <v>80</v>
      </c>
      <c r="AY797" s="251" t="s">
        <v>159</v>
      </c>
    </row>
    <row r="798" s="2" customFormat="1" ht="24.15" customHeight="1">
      <c r="A798" s="40"/>
      <c r="B798" s="41"/>
      <c r="C798" s="206" t="s">
        <v>1001</v>
      </c>
      <c r="D798" s="206" t="s">
        <v>161</v>
      </c>
      <c r="E798" s="207" t="s">
        <v>1002</v>
      </c>
      <c r="F798" s="208" t="s">
        <v>1003</v>
      </c>
      <c r="G798" s="209" t="s">
        <v>263</v>
      </c>
      <c r="H798" s="210">
        <v>7.8899999999999997</v>
      </c>
      <c r="I798" s="211"/>
      <c r="J798" s="212">
        <f>ROUND(I798*H798,2)</f>
        <v>0</v>
      </c>
      <c r="K798" s="208" t="s">
        <v>165</v>
      </c>
      <c r="L798" s="46"/>
      <c r="M798" s="213" t="s">
        <v>19</v>
      </c>
      <c r="N798" s="214" t="s">
        <v>43</v>
      </c>
      <c r="O798" s="86"/>
      <c r="P798" s="215">
        <f>O798*H798</f>
        <v>0</v>
      </c>
      <c r="Q798" s="215">
        <v>0</v>
      </c>
      <c r="R798" s="215">
        <f>Q798*H798</f>
        <v>0</v>
      </c>
      <c r="S798" s="215">
        <v>0.063</v>
      </c>
      <c r="T798" s="216">
        <f>S798*H798</f>
        <v>0.49706999999999996</v>
      </c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R798" s="217" t="s">
        <v>166</v>
      </c>
      <c r="AT798" s="217" t="s">
        <v>161</v>
      </c>
      <c r="AU798" s="217" t="s">
        <v>174</v>
      </c>
      <c r="AY798" s="19" t="s">
        <v>159</v>
      </c>
      <c r="BE798" s="218">
        <f>IF(N798="základní",J798,0)</f>
        <v>0</v>
      </c>
      <c r="BF798" s="218">
        <f>IF(N798="snížená",J798,0)</f>
        <v>0</v>
      </c>
      <c r="BG798" s="218">
        <f>IF(N798="zákl. přenesená",J798,0)</f>
        <v>0</v>
      </c>
      <c r="BH798" s="218">
        <f>IF(N798="sníž. přenesená",J798,0)</f>
        <v>0</v>
      </c>
      <c r="BI798" s="218">
        <f>IF(N798="nulová",J798,0)</f>
        <v>0</v>
      </c>
      <c r="BJ798" s="19" t="s">
        <v>80</v>
      </c>
      <c r="BK798" s="218">
        <f>ROUND(I798*H798,2)</f>
        <v>0</v>
      </c>
      <c r="BL798" s="19" t="s">
        <v>166</v>
      </c>
      <c r="BM798" s="217" t="s">
        <v>1004</v>
      </c>
    </row>
    <row r="799" s="14" customFormat="1">
      <c r="A799" s="14"/>
      <c r="B799" s="230"/>
      <c r="C799" s="231"/>
      <c r="D799" s="221" t="s">
        <v>168</v>
      </c>
      <c r="E799" s="232" t="s">
        <v>19</v>
      </c>
      <c r="F799" s="233" t="s">
        <v>1005</v>
      </c>
      <c r="G799" s="231"/>
      <c r="H799" s="234">
        <v>7.8899999999999997</v>
      </c>
      <c r="I799" s="235"/>
      <c r="J799" s="231"/>
      <c r="K799" s="231"/>
      <c r="L799" s="236"/>
      <c r="M799" s="237"/>
      <c r="N799" s="238"/>
      <c r="O799" s="238"/>
      <c r="P799" s="238"/>
      <c r="Q799" s="238"/>
      <c r="R799" s="238"/>
      <c r="S799" s="238"/>
      <c r="T799" s="23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0" t="s">
        <v>168</v>
      </c>
      <c r="AU799" s="240" t="s">
        <v>174</v>
      </c>
      <c r="AV799" s="14" t="s">
        <v>82</v>
      </c>
      <c r="AW799" s="14" t="s">
        <v>33</v>
      </c>
      <c r="AX799" s="14" t="s">
        <v>72</v>
      </c>
      <c r="AY799" s="240" t="s">
        <v>159</v>
      </c>
    </row>
    <row r="800" s="15" customFormat="1">
      <c r="A800" s="15"/>
      <c r="B800" s="241"/>
      <c r="C800" s="242"/>
      <c r="D800" s="221" t="s">
        <v>168</v>
      </c>
      <c r="E800" s="243" t="s">
        <v>19</v>
      </c>
      <c r="F800" s="244" t="s">
        <v>173</v>
      </c>
      <c r="G800" s="242"/>
      <c r="H800" s="245">
        <v>7.8899999999999997</v>
      </c>
      <c r="I800" s="246"/>
      <c r="J800" s="242"/>
      <c r="K800" s="242"/>
      <c r="L800" s="247"/>
      <c r="M800" s="248"/>
      <c r="N800" s="249"/>
      <c r="O800" s="249"/>
      <c r="P800" s="249"/>
      <c r="Q800" s="249"/>
      <c r="R800" s="249"/>
      <c r="S800" s="249"/>
      <c r="T800" s="250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51" t="s">
        <v>168</v>
      </c>
      <c r="AU800" s="251" t="s">
        <v>174</v>
      </c>
      <c r="AV800" s="15" t="s">
        <v>174</v>
      </c>
      <c r="AW800" s="15" t="s">
        <v>33</v>
      </c>
      <c r="AX800" s="15" t="s">
        <v>80</v>
      </c>
      <c r="AY800" s="251" t="s">
        <v>159</v>
      </c>
    </row>
    <row r="801" s="2" customFormat="1" ht="24.15" customHeight="1">
      <c r="A801" s="40"/>
      <c r="B801" s="41"/>
      <c r="C801" s="206" t="s">
        <v>1006</v>
      </c>
      <c r="D801" s="206" t="s">
        <v>161</v>
      </c>
      <c r="E801" s="207" t="s">
        <v>1007</v>
      </c>
      <c r="F801" s="208" t="s">
        <v>1008</v>
      </c>
      <c r="G801" s="209" t="s">
        <v>263</v>
      </c>
      <c r="H801" s="210">
        <v>5.7599999999999998</v>
      </c>
      <c r="I801" s="211"/>
      <c r="J801" s="212">
        <f>ROUND(I801*H801,2)</f>
        <v>0</v>
      </c>
      <c r="K801" s="208" t="s">
        <v>165</v>
      </c>
      <c r="L801" s="46"/>
      <c r="M801" s="213" t="s">
        <v>19</v>
      </c>
      <c r="N801" s="214" t="s">
        <v>43</v>
      </c>
      <c r="O801" s="86"/>
      <c r="P801" s="215">
        <f>O801*H801</f>
        <v>0</v>
      </c>
      <c r="Q801" s="215">
        <v>0</v>
      </c>
      <c r="R801" s="215">
        <f>Q801*H801</f>
        <v>0</v>
      </c>
      <c r="S801" s="215">
        <v>0.059999999999999998</v>
      </c>
      <c r="T801" s="216">
        <f>S801*H801</f>
        <v>0.34559999999999996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17" t="s">
        <v>166</v>
      </c>
      <c r="AT801" s="217" t="s">
        <v>161</v>
      </c>
      <c r="AU801" s="217" t="s">
        <v>174</v>
      </c>
      <c r="AY801" s="19" t="s">
        <v>159</v>
      </c>
      <c r="BE801" s="218">
        <f>IF(N801="základní",J801,0)</f>
        <v>0</v>
      </c>
      <c r="BF801" s="218">
        <f>IF(N801="snížená",J801,0)</f>
        <v>0</v>
      </c>
      <c r="BG801" s="218">
        <f>IF(N801="zákl. přenesená",J801,0)</f>
        <v>0</v>
      </c>
      <c r="BH801" s="218">
        <f>IF(N801="sníž. přenesená",J801,0)</f>
        <v>0</v>
      </c>
      <c r="BI801" s="218">
        <f>IF(N801="nulová",J801,0)</f>
        <v>0</v>
      </c>
      <c r="BJ801" s="19" t="s">
        <v>80</v>
      </c>
      <c r="BK801" s="218">
        <f>ROUND(I801*H801,2)</f>
        <v>0</v>
      </c>
      <c r="BL801" s="19" t="s">
        <v>166</v>
      </c>
      <c r="BM801" s="217" t="s">
        <v>1009</v>
      </c>
    </row>
    <row r="802" s="14" customFormat="1">
      <c r="A802" s="14"/>
      <c r="B802" s="230"/>
      <c r="C802" s="231"/>
      <c r="D802" s="221" t="s">
        <v>168</v>
      </c>
      <c r="E802" s="232" t="s">
        <v>19</v>
      </c>
      <c r="F802" s="233" t="s">
        <v>1010</v>
      </c>
      <c r="G802" s="231"/>
      <c r="H802" s="234">
        <v>5.7599999999999998</v>
      </c>
      <c r="I802" s="235"/>
      <c r="J802" s="231"/>
      <c r="K802" s="231"/>
      <c r="L802" s="236"/>
      <c r="M802" s="237"/>
      <c r="N802" s="238"/>
      <c r="O802" s="238"/>
      <c r="P802" s="238"/>
      <c r="Q802" s="238"/>
      <c r="R802" s="238"/>
      <c r="S802" s="238"/>
      <c r="T802" s="23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0" t="s">
        <v>168</v>
      </c>
      <c r="AU802" s="240" t="s">
        <v>174</v>
      </c>
      <c r="AV802" s="14" t="s">
        <v>82</v>
      </c>
      <c r="AW802" s="14" t="s">
        <v>33</v>
      </c>
      <c r="AX802" s="14" t="s">
        <v>72</v>
      </c>
      <c r="AY802" s="240" t="s">
        <v>159</v>
      </c>
    </row>
    <row r="803" s="15" customFormat="1">
      <c r="A803" s="15"/>
      <c r="B803" s="241"/>
      <c r="C803" s="242"/>
      <c r="D803" s="221" t="s">
        <v>168</v>
      </c>
      <c r="E803" s="243" t="s">
        <v>19</v>
      </c>
      <c r="F803" s="244" t="s">
        <v>173</v>
      </c>
      <c r="G803" s="242"/>
      <c r="H803" s="245">
        <v>5.7599999999999998</v>
      </c>
      <c r="I803" s="246"/>
      <c r="J803" s="242"/>
      <c r="K803" s="242"/>
      <c r="L803" s="247"/>
      <c r="M803" s="248"/>
      <c r="N803" s="249"/>
      <c r="O803" s="249"/>
      <c r="P803" s="249"/>
      <c r="Q803" s="249"/>
      <c r="R803" s="249"/>
      <c r="S803" s="249"/>
      <c r="T803" s="250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51" t="s">
        <v>168</v>
      </c>
      <c r="AU803" s="251" t="s">
        <v>174</v>
      </c>
      <c r="AV803" s="15" t="s">
        <v>174</v>
      </c>
      <c r="AW803" s="15" t="s">
        <v>33</v>
      </c>
      <c r="AX803" s="15" t="s">
        <v>80</v>
      </c>
      <c r="AY803" s="251" t="s">
        <v>159</v>
      </c>
    </row>
    <row r="804" s="2" customFormat="1" ht="16.5" customHeight="1">
      <c r="A804" s="40"/>
      <c r="B804" s="41"/>
      <c r="C804" s="206" t="s">
        <v>1011</v>
      </c>
      <c r="D804" s="206" t="s">
        <v>161</v>
      </c>
      <c r="E804" s="207" t="s">
        <v>1012</v>
      </c>
      <c r="F804" s="208" t="s">
        <v>1013</v>
      </c>
      <c r="G804" s="209" t="s">
        <v>263</v>
      </c>
      <c r="H804" s="210">
        <v>5.1600000000000001</v>
      </c>
      <c r="I804" s="211"/>
      <c r="J804" s="212">
        <f>ROUND(I804*H804,2)</f>
        <v>0</v>
      </c>
      <c r="K804" s="208" t="s">
        <v>165</v>
      </c>
      <c r="L804" s="46"/>
      <c r="M804" s="213" t="s">
        <v>19</v>
      </c>
      <c r="N804" s="214" t="s">
        <v>43</v>
      </c>
      <c r="O804" s="86"/>
      <c r="P804" s="215">
        <f>O804*H804</f>
        <v>0</v>
      </c>
      <c r="Q804" s="215">
        <v>0</v>
      </c>
      <c r="R804" s="215">
        <f>Q804*H804</f>
        <v>0</v>
      </c>
      <c r="S804" s="215">
        <v>0.033000000000000002</v>
      </c>
      <c r="T804" s="216">
        <f>S804*H804</f>
        <v>0.17028000000000002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17" t="s">
        <v>166</v>
      </c>
      <c r="AT804" s="217" t="s">
        <v>161</v>
      </c>
      <c r="AU804" s="217" t="s">
        <v>174</v>
      </c>
      <c r="AY804" s="19" t="s">
        <v>159</v>
      </c>
      <c r="BE804" s="218">
        <f>IF(N804="základní",J804,0)</f>
        <v>0</v>
      </c>
      <c r="BF804" s="218">
        <f>IF(N804="snížená",J804,0)</f>
        <v>0</v>
      </c>
      <c r="BG804" s="218">
        <f>IF(N804="zákl. přenesená",J804,0)</f>
        <v>0</v>
      </c>
      <c r="BH804" s="218">
        <f>IF(N804="sníž. přenesená",J804,0)</f>
        <v>0</v>
      </c>
      <c r="BI804" s="218">
        <f>IF(N804="nulová",J804,0)</f>
        <v>0</v>
      </c>
      <c r="BJ804" s="19" t="s">
        <v>80</v>
      </c>
      <c r="BK804" s="218">
        <f>ROUND(I804*H804,2)</f>
        <v>0</v>
      </c>
      <c r="BL804" s="19" t="s">
        <v>166</v>
      </c>
      <c r="BM804" s="217" t="s">
        <v>1014</v>
      </c>
    </row>
    <row r="805" s="14" customFormat="1">
      <c r="A805" s="14"/>
      <c r="B805" s="230"/>
      <c r="C805" s="231"/>
      <c r="D805" s="221" t="s">
        <v>168</v>
      </c>
      <c r="E805" s="232" t="s">
        <v>19</v>
      </c>
      <c r="F805" s="233" t="s">
        <v>1015</v>
      </c>
      <c r="G805" s="231"/>
      <c r="H805" s="234">
        <v>5.1600000000000001</v>
      </c>
      <c r="I805" s="235"/>
      <c r="J805" s="231"/>
      <c r="K805" s="231"/>
      <c r="L805" s="236"/>
      <c r="M805" s="237"/>
      <c r="N805" s="238"/>
      <c r="O805" s="238"/>
      <c r="P805" s="238"/>
      <c r="Q805" s="238"/>
      <c r="R805" s="238"/>
      <c r="S805" s="238"/>
      <c r="T805" s="23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0" t="s">
        <v>168</v>
      </c>
      <c r="AU805" s="240" t="s">
        <v>174</v>
      </c>
      <c r="AV805" s="14" t="s">
        <v>82</v>
      </c>
      <c r="AW805" s="14" t="s">
        <v>33</v>
      </c>
      <c r="AX805" s="14" t="s">
        <v>72</v>
      </c>
      <c r="AY805" s="240" t="s">
        <v>159</v>
      </c>
    </row>
    <row r="806" s="15" customFormat="1">
      <c r="A806" s="15"/>
      <c r="B806" s="241"/>
      <c r="C806" s="242"/>
      <c r="D806" s="221" t="s">
        <v>168</v>
      </c>
      <c r="E806" s="243" t="s">
        <v>19</v>
      </c>
      <c r="F806" s="244" t="s">
        <v>173</v>
      </c>
      <c r="G806" s="242"/>
      <c r="H806" s="245">
        <v>5.1600000000000001</v>
      </c>
      <c r="I806" s="246"/>
      <c r="J806" s="242"/>
      <c r="K806" s="242"/>
      <c r="L806" s="247"/>
      <c r="M806" s="248"/>
      <c r="N806" s="249"/>
      <c r="O806" s="249"/>
      <c r="P806" s="249"/>
      <c r="Q806" s="249"/>
      <c r="R806" s="249"/>
      <c r="S806" s="249"/>
      <c r="T806" s="250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51" t="s">
        <v>168</v>
      </c>
      <c r="AU806" s="251" t="s">
        <v>174</v>
      </c>
      <c r="AV806" s="15" t="s">
        <v>174</v>
      </c>
      <c r="AW806" s="15" t="s">
        <v>33</v>
      </c>
      <c r="AX806" s="15" t="s">
        <v>80</v>
      </c>
      <c r="AY806" s="251" t="s">
        <v>159</v>
      </c>
    </row>
    <row r="807" s="2" customFormat="1" ht="16.5" customHeight="1">
      <c r="A807" s="40"/>
      <c r="B807" s="41"/>
      <c r="C807" s="206" t="s">
        <v>1016</v>
      </c>
      <c r="D807" s="206" t="s">
        <v>161</v>
      </c>
      <c r="E807" s="207" t="s">
        <v>1017</v>
      </c>
      <c r="F807" s="208" t="s">
        <v>1018</v>
      </c>
      <c r="G807" s="209" t="s">
        <v>774</v>
      </c>
      <c r="H807" s="210">
        <v>100.09999999999999</v>
      </c>
      <c r="I807" s="211"/>
      <c r="J807" s="212">
        <f>ROUND(I807*H807,2)</f>
        <v>0</v>
      </c>
      <c r="K807" s="208" t="s">
        <v>165</v>
      </c>
      <c r="L807" s="46"/>
      <c r="M807" s="213" t="s">
        <v>19</v>
      </c>
      <c r="N807" s="214" t="s">
        <v>43</v>
      </c>
      <c r="O807" s="86"/>
      <c r="P807" s="215">
        <f>O807*H807</f>
        <v>0</v>
      </c>
      <c r="Q807" s="215">
        <v>0</v>
      </c>
      <c r="R807" s="215">
        <f>Q807*H807</f>
        <v>0</v>
      </c>
      <c r="S807" s="215">
        <v>0.001</v>
      </c>
      <c r="T807" s="216">
        <f>S807*H807</f>
        <v>0.1001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17" t="s">
        <v>166</v>
      </c>
      <c r="AT807" s="217" t="s">
        <v>161</v>
      </c>
      <c r="AU807" s="217" t="s">
        <v>174</v>
      </c>
      <c r="AY807" s="19" t="s">
        <v>159</v>
      </c>
      <c r="BE807" s="218">
        <f>IF(N807="základní",J807,0)</f>
        <v>0</v>
      </c>
      <c r="BF807" s="218">
        <f>IF(N807="snížená",J807,0)</f>
        <v>0</v>
      </c>
      <c r="BG807" s="218">
        <f>IF(N807="zákl. přenesená",J807,0)</f>
        <v>0</v>
      </c>
      <c r="BH807" s="218">
        <f>IF(N807="sníž. přenesená",J807,0)</f>
        <v>0</v>
      </c>
      <c r="BI807" s="218">
        <f>IF(N807="nulová",J807,0)</f>
        <v>0</v>
      </c>
      <c r="BJ807" s="19" t="s">
        <v>80</v>
      </c>
      <c r="BK807" s="218">
        <f>ROUND(I807*H807,2)</f>
        <v>0</v>
      </c>
      <c r="BL807" s="19" t="s">
        <v>166</v>
      </c>
      <c r="BM807" s="217" t="s">
        <v>1019</v>
      </c>
    </row>
    <row r="808" s="14" customFormat="1">
      <c r="A808" s="14"/>
      <c r="B808" s="230"/>
      <c r="C808" s="231"/>
      <c r="D808" s="221" t="s">
        <v>168</v>
      </c>
      <c r="E808" s="232" t="s">
        <v>19</v>
      </c>
      <c r="F808" s="233" t="s">
        <v>1020</v>
      </c>
      <c r="G808" s="231"/>
      <c r="H808" s="234">
        <v>100.09999999999999</v>
      </c>
      <c r="I808" s="235"/>
      <c r="J808" s="231"/>
      <c r="K808" s="231"/>
      <c r="L808" s="236"/>
      <c r="M808" s="237"/>
      <c r="N808" s="238"/>
      <c r="O808" s="238"/>
      <c r="P808" s="238"/>
      <c r="Q808" s="238"/>
      <c r="R808" s="238"/>
      <c r="S808" s="238"/>
      <c r="T808" s="23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0" t="s">
        <v>168</v>
      </c>
      <c r="AU808" s="240" t="s">
        <v>174</v>
      </c>
      <c r="AV808" s="14" t="s">
        <v>82</v>
      </c>
      <c r="AW808" s="14" t="s">
        <v>33</v>
      </c>
      <c r="AX808" s="14" t="s">
        <v>72</v>
      </c>
      <c r="AY808" s="240" t="s">
        <v>159</v>
      </c>
    </row>
    <row r="809" s="15" customFormat="1">
      <c r="A809" s="15"/>
      <c r="B809" s="241"/>
      <c r="C809" s="242"/>
      <c r="D809" s="221" t="s">
        <v>168</v>
      </c>
      <c r="E809" s="243" t="s">
        <v>19</v>
      </c>
      <c r="F809" s="244" t="s">
        <v>173</v>
      </c>
      <c r="G809" s="242"/>
      <c r="H809" s="245">
        <v>100.09999999999999</v>
      </c>
      <c r="I809" s="246"/>
      <c r="J809" s="242"/>
      <c r="K809" s="242"/>
      <c r="L809" s="247"/>
      <c r="M809" s="248"/>
      <c r="N809" s="249"/>
      <c r="O809" s="249"/>
      <c r="P809" s="249"/>
      <c r="Q809" s="249"/>
      <c r="R809" s="249"/>
      <c r="S809" s="249"/>
      <c r="T809" s="250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51" t="s">
        <v>168</v>
      </c>
      <c r="AU809" s="251" t="s">
        <v>174</v>
      </c>
      <c r="AV809" s="15" t="s">
        <v>174</v>
      </c>
      <c r="AW809" s="15" t="s">
        <v>33</v>
      </c>
      <c r="AX809" s="15" t="s">
        <v>80</v>
      </c>
      <c r="AY809" s="251" t="s">
        <v>159</v>
      </c>
    </row>
    <row r="810" s="2" customFormat="1" ht="16.5" customHeight="1">
      <c r="A810" s="40"/>
      <c r="B810" s="41"/>
      <c r="C810" s="206" t="s">
        <v>1021</v>
      </c>
      <c r="D810" s="206" t="s">
        <v>161</v>
      </c>
      <c r="E810" s="207" t="s">
        <v>1022</v>
      </c>
      <c r="F810" s="208" t="s">
        <v>1023</v>
      </c>
      <c r="G810" s="209" t="s">
        <v>774</v>
      </c>
      <c r="H810" s="210">
        <v>70.400000000000006</v>
      </c>
      <c r="I810" s="211"/>
      <c r="J810" s="212">
        <f>ROUND(I810*H810,2)</f>
        <v>0</v>
      </c>
      <c r="K810" s="208" t="s">
        <v>165</v>
      </c>
      <c r="L810" s="46"/>
      <c r="M810" s="213" t="s">
        <v>19</v>
      </c>
      <c r="N810" s="214" t="s">
        <v>43</v>
      </c>
      <c r="O810" s="86"/>
      <c r="P810" s="215">
        <f>O810*H810</f>
        <v>0</v>
      </c>
      <c r="Q810" s="215">
        <v>0</v>
      </c>
      <c r="R810" s="215">
        <f>Q810*H810</f>
        <v>0</v>
      </c>
      <c r="S810" s="215">
        <v>0.001</v>
      </c>
      <c r="T810" s="216">
        <f>S810*H810</f>
        <v>0.070400000000000004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17" t="s">
        <v>166</v>
      </c>
      <c r="AT810" s="217" t="s">
        <v>161</v>
      </c>
      <c r="AU810" s="217" t="s">
        <v>174</v>
      </c>
      <c r="AY810" s="19" t="s">
        <v>159</v>
      </c>
      <c r="BE810" s="218">
        <f>IF(N810="základní",J810,0)</f>
        <v>0</v>
      </c>
      <c r="BF810" s="218">
        <f>IF(N810="snížená",J810,0)</f>
        <v>0</v>
      </c>
      <c r="BG810" s="218">
        <f>IF(N810="zákl. přenesená",J810,0)</f>
        <v>0</v>
      </c>
      <c r="BH810" s="218">
        <f>IF(N810="sníž. přenesená",J810,0)</f>
        <v>0</v>
      </c>
      <c r="BI810" s="218">
        <f>IF(N810="nulová",J810,0)</f>
        <v>0</v>
      </c>
      <c r="BJ810" s="19" t="s">
        <v>80</v>
      </c>
      <c r="BK810" s="218">
        <f>ROUND(I810*H810,2)</f>
        <v>0</v>
      </c>
      <c r="BL810" s="19" t="s">
        <v>166</v>
      </c>
      <c r="BM810" s="217" t="s">
        <v>1024</v>
      </c>
    </row>
    <row r="811" s="14" customFormat="1">
      <c r="A811" s="14"/>
      <c r="B811" s="230"/>
      <c r="C811" s="231"/>
      <c r="D811" s="221" t="s">
        <v>168</v>
      </c>
      <c r="E811" s="232" t="s">
        <v>19</v>
      </c>
      <c r="F811" s="233" t="s">
        <v>1025</v>
      </c>
      <c r="G811" s="231"/>
      <c r="H811" s="234">
        <v>70.400000000000006</v>
      </c>
      <c r="I811" s="235"/>
      <c r="J811" s="231"/>
      <c r="K811" s="231"/>
      <c r="L811" s="236"/>
      <c r="M811" s="237"/>
      <c r="N811" s="238"/>
      <c r="O811" s="238"/>
      <c r="P811" s="238"/>
      <c r="Q811" s="238"/>
      <c r="R811" s="238"/>
      <c r="S811" s="238"/>
      <c r="T811" s="23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0" t="s">
        <v>168</v>
      </c>
      <c r="AU811" s="240" t="s">
        <v>174</v>
      </c>
      <c r="AV811" s="14" t="s">
        <v>82</v>
      </c>
      <c r="AW811" s="14" t="s">
        <v>33</v>
      </c>
      <c r="AX811" s="14" t="s">
        <v>72</v>
      </c>
      <c r="AY811" s="240" t="s">
        <v>159</v>
      </c>
    </row>
    <row r="812" s="15" customFormat="1">
      <c r="A812" s="15"/>
      <c r="B812" s="241"/>
      <c r="C812" s="242"/>
      <c r="D812" s="221" t="s">
        <v>168</v>
      </c>
      <c r="E812" s="243" t="s">
        <v>19</v>
      </c>
      <c r="F812" s="244" t="s">
        <v>173</v>
      </c>
      <c r="G812" s="242"/>
      <c r="H812" s="245">
        <v>70.400000000000006</v>
      </c>
      <c r="I812" s="246"/>
      <c r="J812" s="242"/>
      <c r="K812" s="242"/>
      <c r="L812" s="247"/>
      <c r="M812" s="248"/>
      <c r="N812" s="249"/>
      <c r="O812" s="249"/>
      <c r="P812" s="249"/>
      <c r="Q812" s="249"/>
      <c r="R812" s="249"/>
      <c r="S812" s="249"/>
      <c r="T812" s="250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51" t="s">
        <v>168</v>
      </c>
      <c r="AU812" s="251" t="s">
        <v>174</v>
      </c>
      <c r="AV812" s="15" t="s">
        <v>174</v>
      </c>
      <c r="AW812" s="15" t="s">
        <v>33</v>
      </c>
      <c r="AX812" s="15" t="s">
        <v>80</v>
      </c>
      <c r="AY812" s="251" t="s">
        <v>159</v>
      </c>
    </row>
    <row r="813" s="2" customFormat="1" ht="16.5" customHeight="1">
      <c r="A813" s="40"/>
      <c r="B813" s="41"/>
      <c r="C813" s="206" t="s">
        <v>1026</v>
      </c>
      <c r="D813" s="206" t="s">
        <v>161</v>
      </c>
      <c r="E813" s="207" t="s">
        <v>1027</v>
      </c>
      <c r="F813" s="208" t="s">
        <v>1028</v>
      </c>
      <c r="G813" s="209" t="s">
        <v>235</v>
      </c>
      <c r="H813" s="210">
        <v>3</v>
      </c>
      <c r="I813" s="211"/>
      <c r="J813" s="212">
        <f>ROUND(I813*H813,2)</f>
        <v>0</v>
      </c>
      <c r="K813" s="208" t="s">
        <v>165</v>
      </c>
      <c r="L813" s="46"/>
      <c r="M813" s="213" t="s">
        <v>19</v>
      </c>
      <c r="N813" s="214" t="s">
        <v>43</v>
      </c>
      <c r="O813" s="86"/>
      <c r="P813" s="215">
        <f>O813*H813</f>
        <v>0</v>
      </c>
      <c r="Q813" s="215">
        <v>0</v>
      </c>
      <c r="R813" s="215">
        <f>Q813*H813</f>
        <v>0</v>
      </c>
      <c r="S813" s="215">
        <v>5.0000000000000002E-05</v>
      </c>
      <c r="T813" s="216">
        <f>S813*H813</f>
        <v>0.00015000000000000001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17" t="s">
        <v>166</v>
      </c>
      <c r="AT813" s="217" t="s">
        <v>161</v>
      </c>
      <c r="AU813" s="217" t="s">
        <v>174</v>
      </c>
      <c r="AY813" s="19" t="s">
        <v>159</v>
      </c>
      <c r="BE813" s="218">
        <f>IF(N813="základní",J813,0)</f>
        <v>0</v>
      </c>
      <c r="BF813" s="218">
        <f>IF(N813="snížená",J813,0)</f>
        <v>0</v>
      </c>
      <c r="BG813" s="218">
        <f>IF(N813="zákl. přenesená",J813,0)</f>
        <v>0</v>
      </c>
      <c r="BH813" s="218">
        <f>IF(N813="sníž. přenesená",J813,0)</f>
        <v>0</v>
      </c>
      <c r="BI813" s="218">
        <f>IF(N813="nulová",J813,0)</f>
        <v>0</v>
      </c>
      <c r="BJ813" s="19" t="s">
        <v>80</v>
      </c>
      <c r="BK813" s="218">
        <f>ROUND(I813*H813,2)</f>
        <v>0</v>
      </c>
      <c r="BL813" s="19" t="s">
        <v>166</v>
      </c>
      <c r="BM813" s="217" t="s">
        <v>1029</v>
      </c>
    </row>
    <row r="814" s="14" customFormat="1">
      <c r="A814" s="14"/>
      <c r="B814" s="230"/>
      <c r="C814" s="231"/>
      <c r="D814" s="221" t="s">
        <v>168</v>
      </c>
      <c r="E814" s="232" t="s">
        <v>19</v>
      </c>
      <c r="F814" s="233" t="s">
        <v>1030</v>
      </c>
      <c r="G814" s="231"/>
      <c r="H814" s="234">
        <v>3</v>
      </c>
      <c r="I814" s="235"/>
      <c r="J814" s="231"/>
      <c r="K814" s="231"/>
      <c r="L814" s="236"/>
      <c r="M814" s="237"/>
      <c r="N814" s="238"/>
      <c r="O814" s="238"/>
      <c r="P814" s="238"/>
      <c r="Q814" s="238"/>
      <c r="R814" s="238"/>
      <c r="S814" s="238"/>
      <c r="T814" s="23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0" t="s">
        <v>168</v>
      </c>
      <c r="AU814" s="240" t="s">
        <v>174</v>
      </c>
      <c r="AV814" s="14" t="s">
        <v>82</v>
      </c>
      <c r="AW814" s="14" t="s">
        <v>33</v>
      </c>
      <c r="AX814" s="14" t="s">
        <v>72</v>
      </c>
      <c r="AY814" s="240" t="s">
        <v>159</v>
      </c>
    </row>
    <row r="815" s="15" customFormat="1">
      <c r="A815" s="15"/>
      <c r="B815" s="241"/>
      <c r="C815" s="242"/>
      <c r="D815" s="221" t="s">
        <v>168</v>
      </c>
      <c r="E815" s="243" t="s">
        <v>19</v>
      </c>
      <c r="F815" s="244" t="s">
        <v>173</v>
      </c>
      <c r="G815" s="242"/>
      <c r="H815" s="245">
        <v>3</v>
      </c>
      <c r="I815" s="246"/>
      <c r="J815" s="242"/>
      <c r="K815" s="242"/>
      <c r="L815" s="247"/>
      <c r="M815" s="248"/>
      <c r="N815" s="249"/>
      <c r="O815" s="249"/>
      <c r="P815" s="249"/>
      <c r="Q815" s="249"/>
      <c r="R815" s="249"/>
      <c r="S815" s="249"/>
      <c r="T815" s="250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51" t="s">
        <v>168</v>
      </c>
      <c r="AU815" s="251" t="s">
        <v>174</v>
      </c>
      <c r="AV815" s="15" t="s">
        <v>174</v>
      </c>
      <c r="AW815" s="15" t="s">
        <v>33</v>
      </c>
      <c r="AX815" s="15" t="s">
        <v>80</v>
      </c>
      <c r="AY815" s="251" t="s">
        <v>159</v>
      </c>
    </row>
    <row r="816" s="2" customFormat="1" ht="16.5" customHeight="1">
      <c r="A816" s="40"/>
      <c r="B816" s="41"/>
      <c r="C816" s="206" t="s">
        <v>1031</v>
      </c>
      <c r="D816" s="206" t="s">
        <v>161</v>
      </c>
      <c r="E816" s="207" t="s">
        <v>1032</v>
      </c>
      <c r="F816" s="208" t="s">
        <v>1033</v>
      </c>
      <c r="G816" s="209" t="s">
        <v>235</v>
      </c>
      <c r="H816" s="210">
        <v>2</v>
      </c>
      <c r="I816" s="211"/>
      <c r="J816" s="212">
        <f>ROUND(I816*H816,2)</f>
        <v>0</v>
      </c>
      <c r="K816" s="208" t="s">
        <v>165</v>
      </c>
      <c r="L816" s="46"/>
      <c r="M816" s="213" t="s">
        <v>19</v>
      </c>
      <c r="N816" s="214" t="s">
        <v>43</v>
      </c>
      <c r="O816" s="86"/>
      <c r="P816" s="215">
        <f>O816*H816</f>
        <v>0</v>
      </c>
      <c r="Q816" s="215">
        <v>0</v>
      </c>
      <c r="R816" s="215">
        <f>Q816*H816</f>
        <v>0</v>
      </c>
      <c r="S816" s="215">
        <v>0.00014999999999999999</v>
      </c>
      <c r="T816" s="216">
        <f>S816*H816</f>
        <v>0.00029999999999999997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17" t="s">
        <v>166</v>
      </c>
      <c r="AT816" s="217" t="s">
        <v>161</v>
      </c>
      <c r="AU816" s="217" t="s">
        <v>174</v>
      </c>
      <c r="AY816" s="19" t="s">
        <v>159</v>
      </c>
      <c r="BE816" s="218">
        <f>IF(N816="základní",J816,0)</f>
        <v>0</v>
      </c>
      <c r="BF816" s="218">
        <f>IF(N816="snížená",J816,0)</f>
        <v>0</v>
      </c>
      <c r="BG816" s="218">
        <f>IF(N816="zákl. přenesená",J816,0)</f>
        <v>0</v>
      </c>
      <c r="BH816" s="218">
        <f>IF(N816="sníž. přenesená",J816,0)</f>
        <v>0</v>
      </c>
      <c r="BI816" s="218">
        <f>IF(N816="nulová",J816,0)</f>
        <v>0</v>
      </c>
      <c r="BJ816" s="19" t="s">
        <v>80</v>
      </c>
      <c r="BK816" s="218">
        <f>ROUND(I816*H816,2)</f>
        <v>0</v>
      </c>
      <c r="BL816" s="19" t="s">
        <v>166</v>
      </c>
      <c r="BM816" s="217" t="s">
        <v>1034</v>
      </c>
    </row>
    <row r="817" s="14" customFormat="1">
      <c r="A817" s="14"/>
      <c r="B817" s="230"/>
      <c r="C817" s="231"/>
      <c r="D817" s="221" t="s">
        <v>168</v>
      </c>
      <c r="E817" s="232" t="s">
        <v>19</v>
      </c>
      <c r="F817" s="233" t="s">
        <v>1035</v>
      </c>
      <c r="G817" s="231"/>
      <c r="H817" s="234">
        <v>2</v>
      </c>
      <c r="I817" s="235"/>
      <c r="J817" s="231"/>
      <c r="K817" s="231"/>
      <c r="L817" s="236"/>
      <c r="M817" s="237"/>
      <c r="N817" s="238"/>
      <c r="O817" s="238"/>
      <c r="P817" s="238"/>
      <c r="Q817" s="238"/>
      <c r="R817" s="238"/>
      <c r="S817" s="238"/>
      <c r="T817" s="23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0" t="s">
        <v>168</v>
      </c>
      <c r="AU817" s="240" t="s">
        <v>174</v>
      </c>
      <c r="AV817" s="14" t="s">
        <v>82</v>
      </c>
      <c r="AW817" s="14" t="s">
        <v>33</v>
      </c>
      <c r="AX817" s="14" t="s">
        <v>80</v>
      </c>
      <c r="AY817" s="240" t="s">
        <v>159</v>
      </c>
    </row>
    <row r="818" s="2" customFormat="1" ht="16.5" customHeight="1">
      <c r="A818" s="40"/>
      <c r="B818" s="41"/>
      <c r="C818" s="206" t="s">
        <v>1036</v>
      </c>
      <c r="D818" s="206" t="s">
        <v>161</v>
      </c>
      <c r="E818" s="207" t="s">
        <v>1037</v>
      </c>
      <c r="F818" s="208" t="s">
        <v>1038</v>
      </c>
      <c r="G818" s="209" t="s">
        <v>235</v>
      </c>
      <c r="H818" s="210">
        <v>1</v>
      </c>
      <c r="I818" s="211"/>
      <c r="J818" s="212">
        <f>ROUND(I818*H818,2)</f>
        <v>0</v>
      </c>
      <c r="K818" s="208" t="s">
        <v>165</v>
      </c>
      <c r="L818" s="46"/>
      <c r="M818" s="213" t="s">
        <v>19</v>
      </c>
      <c r="N818" s="214" t="s">
        <v>43</v>
      </c>
      <c r="O818" s="86"/>
      <c r="P818" s="215">
        <f>O818*H818</f>
        <v>0</v>
      </c>
      <c r="Q818" s="215">
        <v>0</v>
      </c>
      <c r="R818" s="215">
        <f>Q818*H818</f>
        <v>0</v>
      </c>
      <c r="S818" s="215">
        <v>0.00069999999999999999</v>
      </c>
      <c r="T818" s="216">
        <f>S818*H818</f>
        <v>0.00069999999999999999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17" t="s">
        <v>166</v>
      </c>
      <c r="AT818" s="217" t="s">
        <v>161</v>
      </c>
      <c r="AU818" s="217" t="s">
        <v>174</v>
      </c>
      <c r="AY818" s="19" t="s">
        <v>159</v>
      </c>
      <c r="BE818" s="218">
        <f>IF(N818="základní",J818,0)</f>
        <v>0</v>
      </c>
      <c r="BF818" s="218">
        <f>IF(N818="snížená",J818,0)</f>
        <v>0</v>
      </c>
      <c r="BG818" s="218">
        <f>IF(N818="zákl. přenesená",J818,0)</f>
        <v>0</v>
      </c>
      <c r="BH818" s="218">
        <f>IF(N818="sníž. přenesená",J818,0)</f>
        <v>0</v>
      </c>
      <c r="BI818" s="218">
        <f>IF(N818="nulová",J818,0)</f>
        <v>0</v>
      </c>
      <c r="BJ818" s="19" t="s">
        <v>80</v>
      </c>
      <c r="BK818" s="218">
        <f>ROUND(I818*H818,2)</f>
        <v>0</v>
      </c>
      <c r="BL818" s="19" t="s">
        <v>166</v>
      </c>
      <c r="BM818" s="217" t="s">
        <v>1039</v>
      </c>
    </row>
    <row r="819" s="2" customFormat="1" ht="16.5" customHeight="1">
      <c r="A819" s="40"/>
      <c r="B819" s="41"/>
      <c r="C819" s="206" t="s">
        <v>1040</v>
      </c>
      <c r="D819" s="206" t="s">
        <v>161</v>
      </c>
      <c r="E819" s="207" t="s">
        <v>1041</v>
      </c>
      <c r="F819" s="208" t="s">
        <v>1042</v>
      </c>
      <c r="G819" s="209" t="s">
        <v>235</v>
      </c>
      <c r="H819" s="210">
        <v>1</v>
      </c>
      <c r="I819" s="211"/>
      <c r="J819" s="212">
        <f>ROUND(I819*H819,2)</f>
        <v>0</v>
      </c>
      <c r="K819" s="208" t="s">
        <v>165</v>
      </c>
      <c r="L819" s="46"/>
      <c r="M819" s="213" t="s">
        <v>19</v>
      </c>
      <c r="N819" s="214" t="s">
        <v>43</v>
      </c>
      <c r="O819" s="86"/>
      <c r="P819" s="215">
        <f>O819*H819</f>
        <v>0</v>
      </c>
      <c r="Q819" s="215">
        <v>0</v>
      </c>
      <c r="R819" s="215">
        <f>Q819*H819</f>
        <v>0</v>
      </c>
      <c r="S819" s="215">
        <v>0.0089999999999999993</v>
      </c>
      <c r="T819" s="216">
        <f>S819*H819</f>
        <v>0.0089999999999999993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17" t="s">
        <v>166</v>
      </c>
      <c r="AT819" s="217" t="s">
        <v>161</v>
      </c>
      <c r="AU819" s="217" t="s">
        <v>174</v>
      </c>
      <c r="AY819" s="19" t="s">
        <v>159</v>
      </c>
      <c r="BE819" s="218">
        <f>IF(N819="základní",J819,0)</f>
        <v>0</v>
      </c>
      <c r="BF819" s="218">
        <f>IF(N819="snížená",J819,0)</f>
        <v>0</v>
      </c>
      <c r="BG819" s="218">
        <f>IF(N819="zákl. přenesená",J819,0)</f>
        <v>0</v>
      </c>
      <c r="BH819" s="218">
        <f>IF(N819="sníž. přenesená",J819,0)</f>
        <v>0</v>
      </c>
      <c r="BI819" s="218">
        <f>IF(N819="nulová",J819,0)</f>
        <v>0</v>
      </c>
      <c r="BJ819" s="19" t="s">
        <v>80</v>
      </c>
      <c r="BK819" s="218">
        <f>ROUND(I819*H819,2)</f>
        <v>0</v>
      </c>
      <c r="BL819" s="19" t="s">
        <v>166</v>
      </c>
      <c r="BM819" s="217" t="s">
        <v>1043</v>
      </c>
    </row>
    <row r="820" s="2" customFormat="1" ht="24.15" customHeight="1">
      <c r="A820" s="40"/>
      <c r="B820" s="41"/>
      <c r="C820" s="206" t="s">
        <v>1044</v>
      </c>
      <c r="D820" s="206" t="s">
        <v>161</v>
      </c>
      <c r="E820" s="207" t="s">
        <v>1045</v>
      </c>
      <c r="F820" s="208" t="s">
        <v>1046</v>
      </c>
      <c r="G820" s="209" t="s">
        <v>235</v>
      </c>
      <c r="H820" s="210">
        <v>1</v>
      </c>
      <c r="I820" s="211"/>
      <c r="J820" s="212">
        <f>ROUND(I820*H820,2)</f>
        <v>0</v>
      </c>
      <c r="K820" s="208" t="s">
        <v>165</v>
      </c>
      <c r="L820" s="46"/>
      <c r="M820" s="213" t="s">
        <v>19</v>
      </c>
      <c r="N820" s="214" t="s">
        <v>43</v>
      </c>
      <c r="O820" s="86"/>
      <c r="P820" s="215">
        <f>O820*H820</f>
        <v>0</v>
      </c>
      <c r="Q820" s="215">
        <v>0</v>
      </c>
      <c r="R820" s="215">
        <f>Q820*H820</f>
        <v>0</v>
      </c>
      <c r="S820" s="215">
        <v>0.053999999999999999</v>
      </c>
      <c r="T820" s="216">
        <f>S820*H820</f>
        <v>0.053999999999999999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17" t="s">
        <v>166</v>
      </c>
      <c r="AT820" s="217" t="s">
        <v>161</v>
      </c>
      <c r="AU820" s="217" t="s">
        <v>174</v>
      </c>
      <c r="AY820" s="19" t="s">
        <v>159</v>
      </c>
      <c r="BE820" s="218">
        <f>IF(N820="základní",J820,0)</f>
        <v>0</v>
      </c>
      <c r="BF820" s="218">
        <f>IF(N820="snížená",J820,0)</f>
        <v>0</v>
      </c>
      <c r="BG820" s="218">
        <f>IF(N820="zákl. přenesená",J820,0)</f>
        <v>0</v>
      </c>
      <c r="BH820" s="218">
        <f>IF(N820="sníž. přenesená",J820,0)</f>
        <v>0</v>
      </c>
      <c r="BI820" s="218">
        <f>IF(N820="nulová",J820,0)</f>
        <v>0</v>
      </c>
      <c r="BJ820" s="19" t="s">
        <v>80</v>
      </c>
      <c r="BK820" s="218">
        <f>ROUND(I820*H820,2)</f>
        <v>0</v>
      </c>
      <c r="BL820" s="19" t="s">
        <v>166</v>
      </c>
      <c r="BM820" s="217" t="s">
        <v>1047</v>
      </c>
    </row>
    <row r="821" s="14" customFormat="1">
      <c r="A821" s="14"/>
      <c r="B821" s="230"/>
      <c r="C821" s="231"/>
      <c r="D821" s="221" t="s">
        <v>168</v>
      </c>
      <c r="E821" s="232" t="s">
        <v>19</v>
      </c>
      <c r="F821" s="233" t="s">
        <v>1048</v>
      </c>
      <c r="G821" s="231"/>
      <c r="H821" s="234">
        <v>1</v>
      </c>
      <c r="I821" s="235"/>
      <c r="J821" s="231"/>
      <c r="K821" s="231"/>
      <c r="L821" s="236"/>
      <c r="M821" s="237"/>
      <c r="N821" s="238"/>
      <c r="O821" s="238"/>
      <c r="P821" s="238"/>
      <c r="Q821" s="238"/>
      <c r="R821" s="238"/>
      <c r="S821" s="238"/>
      <c r="T821" s="239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0" t="s">
        <v>168</v>
      </c>
      <c r="AU821" s="240" t="s">
        <v>174</v>
      </c>
      <c r="AV821" s="14" t="s">
        <v>82</v>
      </c>
      <c r="AW821" s="14" t="s">
        <v>33</v>
      </c>
      <c r="AX821" s="14" t="s">
        <v>72</v>
      </c>
      <c r="AY821" s="240" t="s">
        <v>159</v>
      </c>
    </row>
    <row r="822" s="15" customFormat="1">
      <c r="A822" s="15"/>
      <c r="B822" s="241"/>
      <c r="C822" s="242"/>
      <c r="D822" s="221" t="s">
        <v>168</v>
      </c>
      <c r="E822" s="243" t="s">
        <v>19</v>
      </c>
      <c r="F822" s="244" t="s">
        <v>173</v>
      </c>
      <c r="G822" s="242"/>
      <c r="H822" s="245">
        <v>1</v>
      </c>
      <c r="I822" s="246"/>
      <c r="J822" s="242"/>
      <c r="K822" s="242"/>
      <c r="L822" s="247"/>
      <c r="M822" s="248"/>
      <c r="N822" s="249"/>
      <c r="O822" s="249"/>
      <c r="P822" s="249"/>
      <c r="Q822" s="249"/>
      <c r="R822" s="249"/>
      <c r="S822" s="249"/>
      <c r="T822" s="250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51" t="s">
        <v>168</v>
      </c>
      <c r="AU822" s="251" t="s">
        <v>174</v>
      </c>
      <c r="AV822" s="15" t="s">
        <v>174</v>
      </c>
      <c r="AW822" s="15" t="s">
        <v>33</v>
      </c>
      <c r="AX822" s="15" t="s">
        <v>80</v>
      </c>
      <c r="AY822" s="251" t="s">
        <v>159</v>
      </c>
    </row>
    <row r="823" s="2" customFormat="1" ht="21.75" customHeight="1">
      <c r="A823" s="40"/>
      <c r="B823" s="41"/>
      <c r="C823" s="206" t="s">
        <v>1049</v>
      </c>
      <c r="D823" s="206" t="s">
        <v>161</v>
      </c>
      <c r="E823" s="207" t="s">
        <v>1050</v>
      </c>
      <c r="F823" s="208" t="s">
        <v>1051</v>
      </c>
      <c r="G823" s="209" t="s">
        <v>235</v>
      </c>
      <c r="H823" s="210">
        <v>2</v>
      </c>
      <c r="I823" s="211"/>
      <c r="J823" s="212">
        <f>ROUND(I823*H823,2)</f>
        <v>0</v>
      </c>
      <c r="K823" s="208" t="s">
        <v>165</v>
      </c>
      <c r="L823" s="46"/>
      <c r="M823" s="213" t="s">
        <v>19</v>
      </c>
      <c r="N823" s="214" t="s">
        <v>43</v>
      </c>
      <c r="O823" s="86"/>
      <c r="P823" s="215">
        <f>O823*H823</f>
        <v>0</v>
      </c>
      <c r="Q823" s="215">
        <v>0</v>
      </c>
      <c r="R823" s="215">
        <f>Q823*H823</f>
        <v>0</v>
      </c>
      <c r="S823" s="215">
        <v>0.0074999999999999997</v>
      </c>
      <c r="T823" s="216">
        <f>S823*H823</f>
        <v>0.014999999999999999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17" t="s">
        <v>166</v>
      </c>
      <c r="AT823" s="217" t="s">
        <v>161</v>
      </c>
      <c r="AU823" s="217" t="s">
        <v>174</v>
      </c>
      <c r="AY823" s="19" t="s">
        <v>159</v>
      </c>
      <c r="BE823" s="218">
        <f>IF(N823="základní",J823,0)</f>
        <v>0</v>
      </c>
      <c r="BF823" s="218">
        <f>IF(N823="snížená",J823,0)</f>
        <v>0</v>
      </c>
      <c r="BG823" s="218">
        <f>IF(N823="zákl. přenesená",J823,0)</f>
        <v>0</v>
      </c>
      <c r="BH823" s="218">
        <f>IF(N823="sníž. přenesená",J823,0)</f>
        <v>0</v>
      </c>
      <c r="BI823" s="218">
        <f>IF(N823="nulová",J823,0)</f>
        <v>0</v>
      </c>
      <c r="BJ823" s="19" t="s">
        <v>80</v>
      </c>
      <c r="BK823" s="218">
        <f>ROUND(I823*H823,2)</f>
        <v>0</v>
      </c>
      <c r="BL823" s="19" t="s">
        <v>166</v>
      </c>
      <c r="BM823" s="217" t="s">
        <v>1052</v>
      </c>
    </row>
    <row r="824" s="2" customFormat="1" ht="21.75" customHeight="1">
      <c r="A824" s="40"/>
      <c r="B824" s="41"/>
      <c r="C824" s="206" t="s">
        <v>1053</v>
      </c>
      <c r="D824" s="206" t="s">
        <v>161</v>
      </c>
      <c r="E824" s="207" t="s">
        <v>1054</v>
      </c>
      <c r="F824" s="208" t="s">
        <v>1055</v>
      </c>
      <c r="G824" s="209" t="s">
        <v>207</v>
      </c>
      <c r="H824" s="210">
        <v>0.040000000000000001</v>
      </c>
      <c r="I824" s="211"/>
      <c r="J824" s="212">
        <f>ROUND(I824*H824,2)</f>
        <v>0</v>
      </c>
      <c r="K824" s="208" t="s">
        <v>165</v>
      </c>
      <c r="L824" s="46"/>
      <c r="M824" s="213" t="s">
        <v>19</v>
      </c>
      <c r="N824" s="214" t="s">
        <v>43</v>
      </c>
      <c r="O824" s="86"/>
      <c r="P824" s="215">
        <f>O824*H824</f>
        <v>0</v>
      </c>
      <c r="Q824" s="215">
        <v>0</v>
      </c>
      <c r="R824" s="215">
        <f>Q824*H824</f>
        <v>0</v>
      </c>
      <c r="S824" s="215">
        <v>1</v>
      </c>
      <c r="T824" s="216">
        <f>S824*H824</f>
        <v>0.040000000000000001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17" t="s">
        <v>166</v>
      </c>
      <c r="AT824" s="217" t="s">
        <v>161</v>
      </c>
      <c r="AU824" s="217" t="s">
        <v>174</v>
      </c>
      <c r="AY824" s="19" t="s">
        <v>159</v>
      </c>
      <c r="BE824" s="218">
        <f>IF(N824="základní",J824,0)</f>
        <v>0</v>
      </c>
      <c r="BF824" s="218">
        <f>IF(N824="snížená",J824,0)</f>
        <v>0</v>
      </c>
      <c r="BG824" s="218">
        <f>IF(N824="zákl. přenesená",J824,0)</f>
        <v>0</v>
      </c>
      <c r="BH824" s="218">
        <f>IF(N824="sníž. přenesená",J824,0)</f>
        <v>0</v>
      </c>
      <c r="BI824" s="218">
        <f>IF(N824="nulová",J824,0)</f>
        <v>0</v>
      </c>
      <c r="BJ824" s="19" t="s">
        <v>80</v>
      </c>
      <c r="BK824" s="218">
        <f>ROUND(I824*H824,2)</f>
        <v>0</v>
      </c>
      <c r="BL824" s="19" t="s">
        <v>166</v>
      </c>
      <c r="BM824" s="217" t="s">
        <v>1056</v>
      </c>
    </row>
    <row r="825" s="14" customFormat="1">
      <c r="A825" s="14"/>
      <c r="B825" s="230"/>
      <c r="C825" s="231"/>
      <c r="D825" s="221" t="s">
        <v>168</v>
      </c>
      <c r="E825" s="232" t="s">
        <v>19</v>
      </c>
      <c r="F825" s="233" t="s">
        <v>1057</v>
      </c>
      <c r="G825" s="231"/>
      <c r="H825" s="234">
        <v>0.040000000000000001</v>
      </c>
      <c r="I825" s="235"/>
      <c r="J825" s="231"/>
      <c r="K825" s="231"/>
      <c r="L825" s="236"/>
      <c r="M825" s="237"/>
      <c r="N825" s="238"/>
      <c r="O825" s="238"/>
      <c r="P825" s="238"/>
      <c r="Q825" s="238"/>
      <c r="R825" s="238"/>
      <c r="S825" s="238"/>
      <c r="T825" s="23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0" t="s">
        <v>168</v>
      </c>
      <c r="AU825" s="240" t="s">
        <v>174</v>
      </c>
      <c r="AV825" s="14" t="s">
        <v>82</v>
      </c>
      <c r="AW825" s="14" t="s">
        <v>33</v>
      </c>
      <c r="AX825" s="14" t="s">
        <v>72</v>
      </c>
      <c r="AY825" s="240" t="s">
        <v>159</v>
      </c>
    </row>
    <row r="826" s="15" customFormat="1">
      <c r="A826" s="15"/>
      <c r="B826" s="241"/>
      <c r="C826" s="242"/>
      <c r="D826" s="221" t="s">
        <v>168</v>
      </c>
      <c r="E826" s="243" t="s">
        <v>19</v>
      </c>
      <c r="F826" s="244" t="s">
        <v>173</v>
      </c>
      <c r="G826" s="242"/>
      <c r="H826" s="245">
        <v>0.040000000000000001</v>
      </c>
      <c r="I826" s="246"/>
      <c r="J826" s="242"/>
      <c r="K826" s="242"/>
      <c r="L826" s="247"/>
      <c r="M826" s="248"/>
      <c r="N826" s="249"/>
      <c r="O826" s="249"/>
      <c r="P826" s="249"/>
      <c r="Q826" s="249"/>
      <c r="R826" s="249"/>
      <c r="S826" s="249"/>
      <c r="T826" s="250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51" t="s">
        <v>168</v>
      </c>
      <c r="AU826" s="251" t="s">
        <v>174</v>
      </c>
      <c r="AV826" s="15" t="s">
        <v>174</v>
      </c>
      <c r="AW826" s="15" t="s">
        <v>33</v>
      </c>
      <c r="AX826" s="15" t="s">
        <v>80</v>
      </c>
      <c r="AY826" s="251" t="s">
        <v>159</v>
      </c>
    </row>
    <row r="827" s="2" customFormat="1" ht="24.15" customHeight="1">
      <c r="A827" s="40"/>
      <c r="B827" s="41"/>
      <c r="C827" s="206" t="s">
        <v>1058</v>
      </c>
      <c r="D827" s="206" t="s">
        <v>161</v>
      </c>
      <c r="E827" s="207" t="s">
        <v>1059</v>
      </c>
      <c r="F827" s="208" t="s">
        <v>1060</v>
      </c>
      <c r="G827" s="209" t="s">
        <v>235</v>
      </c>
      <c r="H827" s="210">
        <v>2</v>
      </c>
      <c r="I827" s="211"/>
      <c r="J827" s="212">
        <f>ROUND(I827*H827,2)</f>
        <v>0</v>
      </c>
      <c r="K827" s="208" t="s">
        <v>165</v>
      </c>
      <c r="L827" s="46"/>
      <c r="M827" s="213" t="s">
        <v>19</v>
      </c>
      <c r="N827" s="214" t="s">
        <v>43</v>
      </c>
      <c r="O827" s="86"/>
      <c r="P827" s="215">
        <f>O827*H827</f>
        <v>0</v>
      </c>
      <c r="Q827" s="215">
        <v>0</v>
      </c>
      <c r="R827" s="215">
        <f>Q827*H827</f>
        <v>0</v>
      </c>
      <c r="S827" s="215">
        <v>0.13800000000000001</v>
      </c>
      <c r="T827" s="216">
        <f>S827*H827</f>
        <v>0.27600000000000002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17" t="s">
        <v>166</v>
      </c>
      <c r="AT827" s="217" t="s">
        <v>161</v>
      </c>
      <c r="AU827" s="217" t="s">
        <v>174</v>
      </c>
      <c r="AY827" s="19" t="s">
        <v>159</v>
      </c>
      <c r="BE827" s="218">
        <f>IF(N827="základní",J827,0)</f>
        <v>0</v>
      </c>
      <c r="BF827" s="218">
        <f>IF(N827="snížená",J827,0)</f>
        <v>0</v>
      </c>
      <c r="BG827" s="218">
        <f>IF(N827="zákl. přenesená",J827,0)</f>
        <v>0</v>
      </c>
      <c r="BH827" s="218">
        <f>IF(N827="sníž. přenesená",J827,0)</f>
        <v>0</v>
      </c>
      <c r="BI827" s="218">
        <f>IF(N827="nulová",J827,0)</f>
        <v>0</v>
      </c>
      <c r="BJ827" s="19" t="s">
        <v>80</v>
      </c>
      <c r="BK827" s="218">
        <f>ROUND(I827*H827,2)</f>
        <v>0</v>
      </c>
      <c r="BL827" s="19" t="s">
        <v>166</v>
      </c>
      <c r="BM827" s="217" t="s">
        <v>1061</v>
      </c>
    </row>
    <row r="828" s="14" customFormat="1">
      <c r="A828" s="14"/>
      <c r="B828" s="230"/>
      <c r="C828" s="231"/>
      <c r="D828" s="221" t="s">
        <v>168</v>
      </c>
      <c r="E828" s="232" t="s">
        <v>19</v>
      </c>
      <c r="F828" s="233" t="s">
        <v>1062</v>
      </c>
      <c r="G828" s="231"/>
      <c r="H828" s="234">
        <v>1</v>
      </c>
      <c r="I828" s="235"/>
      <c r="J828" s="231"/>
      <c r="K828" s="231"/>
      <c r="L828" s="236"/>
      <c r="M828" s="237"/>
      <c r="N828" s="238"/>
      <c r="O828" s="238"/>
      <c r="P828" s="238"/>
      <c r="Q828" s="238"/>
      <c r="R828" s="238"/>
      <c r="S828" s="238"/>
      <c r="T828" s="23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0" t="s">
        <v>168</v>
      </c>
      <c r="AU828" s="240" t="s">
        <v>174</v>
      </c>
      <c r="AV828" s="14" t="s">
        <v>82</v>
      </c>
      <c r="AW828" s="14" t="s">
        <v>33</v>
      </c>
      <c r="AX828" s="14" t="s">
        <v>72</v>
      </c>
      <c r="AY828" s="240" t="s">
        <v>159</v>
      </c>
    </row>
    <row r="829" s="14" customFormat="1">
      <c r="A829" s="14"/>
      <c r="B829" s="230"/>
      <c r="C829" s="231"/>
      <c r="D829" s="221" t="s">
        <v>168</v>
      </c>
      <c r="E829" s="232" t="s">
        <v>19</v>
      </c>
      <c r="F829" s="233" t="s">
        <v>1063</v>
      </c>
      <c r="G829" s="231"/>
      <c r="H829" s="234">
        <v>1</v>
      </c>
      <c r="I829" s="235"/>
      <c r="J829" s="231"/>
      <c r="K829" s="231"/>
      <c r="L829" s="236"/>
      <c r="M829" s="237"/>
      <c r="N829" s="238"/>
      <c r="O829" s="238"/>
      <c r="P829" s="238"/>
      <c r="Q829" s="238"/>
      <c r="R829" s="238"/>
      <c r="S829" s="238"/>
      <c r="T829" s="23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40" t="s">
        <v>168</v>
      </c>
      <c r="AU829" s="240" t="s">
        <v>174</v>
      </c>
      <c r="AV829" s="14" t="s">
        <v>82</v>
      </c>
      <c r="AW829" s="14" t="s">
        <v>33</v>
      </c>
      <c r="AX829" s="14" t="s">
        <v>72</v>
      </c>
      <c r="AY829" s="240" t="s">
        <v>159</v>
      </c>
    </row>
    <row r="830" s="15" customFormat="1">
      <c r="A830" s="15"/>
      <c r="B830" s="241"/>
      <c r="C830" s="242"/>
      <c r="D830" s="221" t="s">
        <v>168</v>
      </c>
      <c r="E830" s="243" t="s">
        <v>19</v>
      </c>
      <c r="F830" s="244" t="s">
        <v>173</v>
      </c>
      <c r="G830" s="242"/>
      <c r="H830" s="245">
        <v>2</v>
      </c>
      <c r="I830" s="246"/>
      <c r="J830" s="242"/>
      <c r="K830" s="242"/>
      <c r="L830" s="247"/>
      <c r="M830" s="248"/>
      <c r="N830" s="249"/>
      <c r="O830" s="249"/>
      <c r="P830" s="249"/>
      <c r="Q830" s="249"/>
      <c r="R830" s="249"/>
      <c r="S830" s="249"/>
      <c r="T830" s="250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51" t="s">
        <v>168</v>
      </c>
      <c r="AU830" s="251" t="s">
        <v>174</v>
      </c>
      <c r="AV830" s="15" t="s">
        <v>174</v>
      </c>
      <c r="AW830" s="15" t="s">
        <v>33</v>
      </c>
      <c r="AX830" s="15" t="s">
        <v>80</v>
      </c>
      <c r="AY830" s="251" t="s">
        <v>159</v>
      </c>
    </row>
    <row r="831" s="2" customFormat="1" ht="24.15" customHeight="1">
      <c r="A831" s="40"/>
      <c r="B831" s="41"/>
      <c r="C831" s="206" t="s">
        <v>1064</v>
      </c>
      <c r="D831" s="206" t="s">
        <v>161</v>
      </c>
      <c r="E831" s="207" t="s">
        <v>1065</v>
      </c>
      <c r="F831" s="208" t="s">
        <v>1066</v>
      </c>
      <c r="G831" s="209" t="s">
        <v>235</v>
      </c>
      <c r="H831" s="210">
        <v>2</v>
      </c>
      <c r="I831" s="211"/>
      <c r="J831" s="212">
        <f>ROUND(I831*H831,2)</f>
        <v>0</v>
      </c>
      <c r="K831" s="208" t="s">
        <v>165</v>
      </c>
      <c r="L831" s="46"/>
      <c r="M831" s="213" t="s">
        <v>19</v>
      </c>
      <c r="N831" s="214" t="s">
        <v>43</v>
      </c>
      <c r="O831" s="86"/>
      <c r="P831" s="215">
        <f>O831*H831</f>
        <v>0</v>
      </c>
      <c r="Q831" s="215">
        <v>0</v>
      </c>
      <c r="R831" s="215">
        <f>Q831*H831</f>
        <v>0</v>
      </c>
      <c r="S831" s="215">
        <v>0.20699999999999999</v>
      </c>
      <c r="T831" s="216">
        <f>S831*H831</f>
        <v>0.41399999999999998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17" t="s">
        <v>166</v>
      </c>
      <c r="AT831" s="217" t="s">
        <v>161</v>
      </c>
      <c r="AU831" s="217" t="s">
        <v>174</v>
      </c>
      <c r="AY831" s="19" t="s">
        <v>159</v>
      </c>
      <c r="BE831" s="218">
        <f>IF(N831="základní",J831,0)</f>
        <v>0</v>
      </c>
      <c r="BF831" s="218">
        <f>IF(N831="snížená",J831,0)</f>
        <v>0</v>
      </c>
      <c r="BG831" s="218">
        <f>IF(N831="zákl. přenesená",J831,0)</f>
        <v>0</v>
      </c>
      <c r="BH831" s="218">
        <f>IF(N831="sníž. přenesená",J831,0)</f>
        <v>0</v>
      </c>
      <c r="BI831" s="218">
        <f>IF(N831="nulová",J831,0)</f>
        <v>0</v>
      </c>
      <c r="BJ831" s="19" t="s">
        <v>80</v>
      </c>
      <c r="BK831" s="218">
        <f>ROUND(I831*H831,2)</f>
        <v>0</v>
      </c>
      <c r="BL831" s="19" t="s">
        <v>166</v>
      </c>
      <c r="BM831" s="217" t="s">
        <v>1067</v>
      </c>
    </row>
    <row r="832" s="14" customFormat="1">
      <c r="A832" s="14"/>
      <c r="B832" s="230"/>
      <c r="C832" s="231"/>
      <c r="D832" s="221" t="s">
        <v>168</v>
      </c>
      <c r="E832" s="232" t="s">
        <v>19</v>
      </c>
      <c r="F832" s="233" t="s">
        <v>1068</v>
      </c>
      <c r="G832" s="231"/>
      <c r="H832" s="234">
        <v>2</v>
      </c>
      <c r="I832" s="235"/>
      <c r="J832" s="231"/>
      <c r="K832" s="231"/>
      <c r="L832" s="236"/>
      <c r="M832" s="237"/>
      <c r="N832" s="238"/>
      <c r="O832" s="238"/>
      <c r="P832" s="238"/>
      <c r="Q832" s="238"/>
      <c r="R832" s="238"/>
      <c r="S832" s="238"/>
      <c r="T832" s="23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0" t="s">
        <v>168</v>
      </c>
      <c r="AU832" s="240" t="s">
        <v>174</v>
      </c>
      <c r="AV832" s="14" t="s">
        <v>82</v>
      </c>
      <c r="AW832" s="14" t="s">
        <v>33</v>
      </c>
      <c r="AX832" s="14" t="s">
        <v>72</v>
      </c>
      <c r="AY832" s="240" t="s">
        <v>159</v>
      </c>
    </row>
    <row r="833" s="15" customFormat="1">
      <c r="A833" s="15"/>
      <c r="B833" s="241"/>
      <c r="C833" s="242"/>
      <c r="D833" s="221" t="s">
        <v>168</v>
      </c>
      <c r="E833" s="243" t="s">
        <v>19</v>
      </c>
      <c r="F833" s="244" t="s">
        <v>173</v>
      </c>
      <c r="G833" s="242"/>
      <c r="H833" s="245">
        <v>2</v>
      </c>
      <c r="I833" s="246"/>
      <c r="J833" s="242"/>
      <c r="K833" s="242"/>
      <c r="L833" s="247"/>
      <c r="M833" s="248"/>
      <c r="N833" s="249"/>
      <c r="O833" s="249"/>
      <c r="P833" s="249"/>
      <c r="Q833" s="249"/>
      <c r="R833" s="249"/>
      <c r="S833" s="249"/>
      <c r="T833" s="250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51" t="s">
        <v>168</v>
      </c>
      <c r="AU833" s="251" t="s">
        <v>174</v>
      </c>
      <c r="AV833" s="15" t="s">
        <v>174</v>
      </c>
      <c r="AW833" s="15" t="s">
        <v>33</v>
      </c>
      <c r="AX833" s="15" t="s">
        <v>80</v>
      </c>
      <c r="AY833" s="251" t="s">
        <v>159</v>
      </c>
    </row>
    <row r="834" s="2" customFormat="1" ht="24.15" customHeight="1">
      <c r="A834" s="40"/>
      <c r="B834" s="41"/>
      <c r="C834" s="206" t="s">
        <v>1069</v>
      </c>
      <c r="D834" s="206" t="s">
        <v>161</v>
      </c>
      <c r="E834" s="207" t="s">
        <v>1070</v>
      </c>
      <c r="F834" s="208" t="s">
        <v>1071</v>
      </c>
      <c r="G834" s="209" t="s">
        <v>164</v>
      </c>
      <c r="H834" s="210">
        <v>0.50600000000000001</v>
      </c>
      <c r="I834" s="211"/>
      <c r="J834" s="212">
        <f>ROUND(I834*H834,2)</f>
        <v>0</v>
      </c>
      <c r="K834" s="208" t="s">
        <v>165</v>
      </c>
      <c r="L834" s="46"/>
      <c r="M834" s="213" t="s">
        <v>19</v>
      </c>
      <c r="N834" s="214" t="s">
        <v>43</v>
      </c>
      <c r="O834" s="86"/>
      <c r="P834" s="215">
        <f>O834*H834</f>
        <v>0</v>
      </c>
      <c r="Q834" s="215">
        <v>0</v>
      </c>
      <c r="R834" s="215">
        <f>Q834*H834</f>
        <v>0</v>
      </c>
      <c r="S834" s="215">
        <v>1.8</v>
      </c>
      <c r="T834" s="216">
        <f>S834*H834</f>
        <v>0.91080000000000005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17" t="s">
        <v>166</v>
      </c>
      <c r="AT834" s="217" t="s">
        <v>161</v>
      </c>
      <c r="AU834" s="217" t="s">
        <v>174</v>
      </c>
      <c r="AY834" s="19" t="s">
        <v>159</v>
      </c>
      <c r="BE834" s="218">
        <f>IF(N834="základní",J834,0)</f>
        <v>0</v>
      </c>
      <c r="BF834" s="218">
        <f>IF(N834="snížená",J834,0)</f>
        <v>0</v>
      </c>
      <c r="BG834" s="218">
        <f>IF(N834="zákl. přenesená",J834,0)</f>
        <v>0</v>
      </c>
      <c r="BH834" s="218">
        <f>IF(N834="sníž. přenesená",J834,0)</f>
        <v>0</v>
      </c>
      <c r="BI834" s="218">
        <f>IF(N834="nulová",J834,0)</f>
        <v>0</v>
      </c>
      <c r="BJ834" s="19" t="s">
        <v>80</v>
      </c>
      <c r="BK834" s="218">
        <f>ROUND(I834*H834,2)</f>
        <v>0</v>
      </c>
      <c r="BL834" s="19" t="s">
        <v>166</v>
      </c>
      <c r="BM834" s="217" t="s">
        <v>1072</v>
      </c>
    </row>
    <row r="835" s="14" customFormat="1">
      <c r="A835" s="14"/>
      <c r="B835" s="230"/>
      <c r="C835" s="231"/>
      <c r="D835" s="221" t="s">
        <v>168</v>
      </c>
      <c r="E835" s="232" t="s">
        <v>19</v>
      </c>
      <c r="F835" s="233" t="s">
        <v>1073</v>
      </c>
      <c r="G835" s="231"/>
      <c r="H835" s="234">
        <v>0.50600000000000001</v>
      </c>
      <c r="I835" s="235"/>
      <c r="J835" s="231"/>
      <c r="K835" s="231"/>
      <c r="L835" s="236"/>
      <c r="M835" s="237"/>
      <c r="N835" s="238"/>
      <c r="O835" s="238"/>
      <c r="P835" s="238"/>
      <c r="Q835" s="238"/>
      <c r="R835" s="238"/>
      <c r="S835" s="238"/>
      <c r="T835" s="23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0" t="s">
        <v>168</v>
      </c>
      <c r="AU835" s="240" t="s">
        <v>174</v>
      </c>
      <c r="AV835" s="14" t="s">
        <v>82</v>
      </c>
      <c r="AW835" s="14" t="s">
        <v>33</v>
      </c>
      <c r="AX835" s="14" t="s">
        <v>72</v>
      </c>
      <c r="AY835" s="240" t="s">
        <v>159</v>
      </c>
    </row>
    <row r="836" s="15" customFormat="1">
      <c r="A836" s="15"/>
      <c r="B836" s="241"/>
      <c r="C836" s="242"/>
      <c r="D836" s="221" t="s">
        <v>168</v>
      </c>
      <c r="E836" s="243" t="s">
        <v>19</v>
      </c>
      <c r="F836" s="244" t="s">
        <v>173</v>
      </c>
      <c r="G836" s="242"/>
      <c r="H836" s="245">
        <v>0.50600000000000001</v>
      </c>
      <c r="I836" s="246"/>
      <c r="J836" s="242"/>
      <c r="K836" s="242"/>
      <c r="L836" s="247"/>
      <c r="M836" s="248"/>
      <c r="N836" s="249"/>
      <c r="O836" s="249"/>
      <c r="P836" s="249"/>
      <c r="Q836" s="249"/>
      <c r="R836" s="249"/>
      <c r="S836" s="249"/>
      <c r="T836" s="250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51" t="s">
        <v>168</v>
      </c>
      <c r="AU836" s="251" t="s">
        <v>174</v>
      </c>
      <c r="AV836" s="15" t="s">
        <v>174</v>
      </c>
      <c r="AW836" s="15" t="s">
        <v>33</v>
      </c>
      <c r="AX836" s="15" t="s">
        <v>80</v>
      </c>
      <c r="AY836" s="251" t="s">
        <v>159</v>
      </c>
    </row>
    <row r="837" s="2" customFormat="1" ht="24.15" customHeight="1">
      <c r="A837" s="40"/>
      <c r="B837" s="41"/>
      <c r="C837" s="206" t="s">
        <v>1074</v>
      </c>
      <c r="D837" s="206" t="s">
        <v>161</v>
      </c>
      <c r="E837" s="207" t="s">
        <v>1075</v>
      </c>
      <c r="F837" s="208" t="s">
        <v>1076</v>
      </c>
      <c r="G837" s="209" t="s">
        <v>270</v>
      </c>
      <c r="H837" s="210">
        <v>0.75</v>
      </c>
      <c r="I837" s="211"/>
      <c r="J837" s="212">
        <f>ROUND(I837*H837,2)</f>
        <v>0</v>
      </c>
      <c r="K837" s="208" t="s">
        <v>165</v>
      </c>
      <c r="L837" s="46"/>
      <c r="M837" s="213" t="s">
        <v>19</v>
      </c>
      <c r="N837" s="214" t="s">
        <v>43</v>
      </c>
      <c r="O837" s="86"/>
      <c r="P837" s="215">
        <f>O837*H837</f>
        <v>0</v>
      </c>
      <c r="Q837" s="215">
        <v>0.00067000000000000002</v>
      </c>
      <c r="R837" s="215">
        <f>Q837*H837</f>
        <v>0.00050250000000000002</v>
      </c>
      <c r="S837" s="215">
        <v>0.031</v>
      </c>
      <c r="T837" s="216">
        <f>S837*H837</f>
        <v>0.02325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17" t="s">
        <v>166</v>
      </c>
      <c r="AT837" s="217" t="s">
        <v>161</v>
      </c>
      <c r="AU837" s="217" t="s">
        <v>174</v>
      </c>
      <c r="AY837" s="19" t="s">
        <v>159</v>
      </c>
      <c r="BE837" s="218">
        <f>IF(N837="základní",J837,0)</f>
        <v>0</v>
      </c>
      <c r="BF837" s="218">
        <f>IF(N837="snížená",J837,0)</f>
        <v>0</v>
      </c>
      <c r="BG837" s="218">
        <f>IF(N837="zákl. přenesená",J837,0)</f>
        <v>0</v>
      </c>
      <c r="BH837" s="218">
        <f>IF(N837="sníž. přenesená",J837,0)</f>
        <v>0</v>
      </c>
      <c r="BI837" s="218">
        <f>IF(N837="nulová",J837,0)</f>
        <v>0</v>
      </c>
      <c r="BJ837" s="19" t="s">
        <v>80</v>
      </c>
      <c r="BK837" s="218">
        <f>ROUND(I837*H837,2)</f>
        <v>0</v>
      </c>
      <c r="BL837" s="19" t="s">
        <v>166</v>
      </c>
      <c r="BM837" s="217" t="s">
        <v>1077</v>
      </c>
    </row>
    <row r="838" s="14" customFormat="1">
      <c r="A838" s="14"/>
      <c r="B838" s="230"/>
      <c r="C838" s="231"/>
      <c r="D838" s="221" t="s">
        <v>168</v>
      </c>
      <c r="E838" s="232" t="s">
        <v>19</v>
      </c>
      <c r="F838" s="233" t="s">
        <v>1078</v>
      </c>
      <c r="G838" s="231"/>
      <c r="H838" s="234">
        <v>0.75</v>
      </c>
      <c r="I838" s="235"/>
      <c r="J838" s="231"/>
      <c r="K838" s="231"/>
      <c r="L838" s="236"/>
      <c r="M838" s="237"/>
      <c r="N838" s="238"/>
      <c r="O838" s="238"/>
      <c r="P838" s="238"/>
      <c r="Q838" s="238"/>
      <c r="R838" s="238"/>
      <c r="S838" s="238"/>
      <c r="T838" s="23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0" t="s">
        <v>168</v>
      </c>
      <c r="AU838" s="240" t="s">
        <v>174</v>
      </c>
      <c r="AV838" s="14" t="s">
        <v>82</v>
      </c>
      <c r="AW838" s="14" t="s">
        <v>33</v>
      </c>
      <c r="AX838" s="14" t="s">
        <v>72</v>
      </c>
      <c r="AY838" s="240" t="s">
        <v>159</v>
      </c>
    </row>
    <row r="839" s="15" customFormat="1">
      <c r="A839" s="15"/>
      <c r="B839" s="241"/>
      <c r="C839" s="242"/>
      <c r="D839" s="221" t="s">
        <v>168</v>
      </c>
      <c r="E839" s="243" t="s">
        <v>19</v>
      </c>
      <c r="F839" s="244" t="s">
        <v>173</v>
      </c>
      <c r="G839" s="242"/>
      <c r="H839" s="245">
        <v>0.75</v>
      </c>
      <c r="I839" s="246"/>
      <c r="J839" s="242"/>
      <c r="K839" s="242"/>
      <c r="L839" s="247"/>
      <c r="M839" s="248"/>
      <c r="N839" s="249"/>
      <c r="O839" s="249"/>
      <c r="P839" s="249"/>
      <c r="Q839" s="249"/>
      <c r="R839" s="249"/>
      <c r="S839" s="249"/>
      <c r="T839" s="250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51" t="s">
        <v>168</v>
      </c>
      <c r="AU839" s="251" t="s">
        <v>174</v>
      </c>
      <c r="AV839" s="15" t="s">
        <v>174</v>
      </c>
      <c r="AW839" s="15" t="s">
        <v>33</v>
      </c>
      <c r="AX839" s="15" t="s">
        <v>80</v>
      </c>
      <c r="AY839" s="251" t="s">
        <v>159</v>
      </c>
    </row>
    <row r="840" s="2" customFormat="1" ht="24.15" customHeight="1">
      <c r="A840" s="40"/>
      <c r="B840" s="41"/>
      <c r="C840" s="206" t="s">
        <v>1079</v>
      </c>
      <c r="D840" s="206" t="s">
        <v>161</v>
      </c>
      <c r="E840" s="207" t="s">
        <v>1080</v>
      </c>
      <c r="F840" s="208" t="s">
        <v>1081</v>
      </c>
      <c r="G840" s="209" t="s">
        <v>270</v>
      </c>
      <c r="H840" s="210">
        <v>0.375</v>
      </c>
      <c r="I840" s="211"/>
      <c r="J840" s="212">
        <f>ROUND(I840*H840,2)</f>
        <v>0</v>
      </c>
      <c r="K840" s="208" t="s">
        <v>165</v>
      </c>
      <c r="L840" s="46"/>
      <c r="M840" s="213" t="s">
        <v>19</v>
      </c>
      <c r="N840" s="214" t="s">
        <v>43</v>
      </c>
      <c r="O840" s="86"/>
      <c r="P840" s="215">
        <f>O840*H840</f>
        <v>0</v>
      </c>
      <c r="Q840" s="215">
        <v>0.00093000000000000005</v>
      </c>
      <c r="R840" s="215">
        <f>Q840*H840</f>
        <v>0.00034874999999999999</v>
      </c>
      <c r="S840" s="215">
        <v>0.070000000000000007</v>
      </c>
      <c r="T840" s="216">
        <f>S840*H840</f>
        <v>0.026250000000000002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17" t="s">
        <v>166</v>
      </c>
      <c r="AT840" s="217" t="s">
        <v>161</v>
      </c>
      <c r="AU840" s="217" t="s">
        <v>174</v>
      </c>
      <c r="AY840" s="19" t="s">
        <v>159</v>
      </c>
      <c r="BE840" s="218">
        <f>IF(N840="základní",J840,0)</f>
        <v>0</v>
      </c>
      <c r="BF840" s="218">
        <f>IF(N840="snížená",J840,0)</f>
        <v>0</v>
      </c>
      <c r="BG840" s="218">
        <f>IF(N840="zákl. přenesená",J840,0)</f>
        <v>0</v>
      </c>
      <c r="BH840" s="218">
        <f>IF(N840="sníž. přenesená",J840,0)</f>
        <v>0</v>
      </c>
      <c r="BI840" s="218">
        <f>IF(N840="nulová",J840,0)</f>
        <v>0</v>
      </c>
      <c r="BJ840" s="19" t="s">
        <v>80</v>
      </c>
      <c r="BK840" s="218">
        <f>ROUND(I840*H840,2)</f>
        <v>0</v>
      </c>
      <c r="BL840" s="19" t="s">
        <v>166</v>
      </c>
      <c r="BM840" s="217" t="s">
        <v>1082</v>
      </c>
    </row>
    <row r="841" s="14" customFormat="1">
      <c r="A841" s="14"/>
      <c r="B841" s="230"/>
      <c r="C841" s="231"/>
      <c r="D841" s="221" t="s">
        <v>168</v>
      </c>
      <c r="E841" s="232" t="s">
        <v>19</v>
      </c>
      <c r="F841" s="233" t="s">
        <v>1083</v>
      </c>
      <c r="G841" s="231"/>
      <c r="H841" s="234">
        <v>0.375</v>
      </c>
      <c r="I841" s="235"/>
      <c r="J841" s="231"/>
      <c r="K841" s="231"/>
      <c r="L841" s="236"/>
      <c r="M841" s="237"/>
      <c r="N841" s="238"/>
      <c r="O841" s="238"/>
      <c r="P841" s="238"/>
      <c r="Q841" s="238"/>
      <c r="R841" s="238"/>
      <c r="S841" s="238"/>
      <c r="T841" s="23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0" t="s">
        <v>168</v>
      </c>
      <c r="AU841" s="240" t="s">
        <v>174</v>
      </c>
      <c r="AV841" s="14" t="s">
        <v>82</v>
      </c>
      <c r="AW841" s="14" t="s">
        <v>33</v>
      </c>
      <c r="AX841" s="14" t="s">
        <v>72</v>
      </c>
      <c r="AY841" s="240" t="s">
        <v>159</v>
      </c>
    </row>
    <row r="842" s="15" customFormat="1">
      <c r="A842" s="15"/>
      <c r="B842" s="241"/>
      <c r="C842" s="242"/>
      <c r="D842" s="221" t="s">
        <v>168</v>
      </c>
      <c r="E842" s="243" t="s">
        <v>19</v>
      </c>
      <c r="F842" s="244" t="s">
        <v>173</v>
      </c>
      <c r="G842" s="242"/>
      <c r="H842" s="245">
        <v>0.375</v>
      </c>
      <c r="I842" s="246"/>
      <c r="J842" s="242"/>
      <c r="K842" s="242"/>
      <c r="L842" s="247"/>
      <c r="M842" s="248"/>
      <c r="N842" s="249"/>
      <c r="O842" s="249"/>
      <c r="P842" s="249"/>
      <c r="Q842" s="249"/>
      <c r="R842" s="249"/>
      <c r="S842" s="249"/>
      <c r="T842" s="250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51" t="s">
        <v>168</v>
      </c>
      <c r="AU842" s="251" t="s">
        <v>174</v>
      </c>
      <c r="AV842" s="15" t="s">
        <v>174</v>
      </c>
      <c r="AW842" s="15" t="s">
        <v>33</v>
      </c>
      <c r="AX842" s="15" t="s">
        <v>80</v>
      </c>
      <c r="AY842" s="251" t="s">
        <v>159</v>
      </c>
    </row>
    <row r="843" s="2" customFormat="1" ht="16.5" customHeight="1">
      <c r="A843" s="40"/>
      <c r="B843" s="41"/>
      <c r="C843" s="206" t="s">
        <v>1084</v>
      </c>
      <c r="D843" s="206" t="s">
        <v>161</v>
      </c>
      <c r="E843" s="207" t="s">
        <v>1085</v>
      </c>
      <c r="F843" s="208" t="s">
        <v>1086</v>
      </c>
      <c r="G843" s="209" t="s">
        <v>164</v>
      </c>
      <c r="H843" s="210">
        <v>0.57599999999999996</v>
      </c>
      <c r="I843" s="211"/>
      <c r="J843" s="212">
        <f>ROUND(I843*H843,2)</f>
        <v>0</v>
      </c>
      <c r="K843" s="208" t="s">
        <v>165</v>
      </c>
      <c r="L843" s="46"/>
      <c r="M843" s="213" t="s">
        <v>19</v>
      </c>
      <c r="N843" s="214" t="s">
        <v>43</v>
      </c>
      <c r="O843" s="86"/>
      <c r="P843" s="215">
        <f>O843*H843</f>
        <v>0</v>
      </c>
      <c r="Q843" s="215">
        <v>0</v>
      </c>
      <c r="R843" s="215">
        <f>Q843*H843</f>
        <v>0</v>
      </c>
      <c r="S843" s="215">
        <v>2.2000000000000002</v>
      </c>
      <c r="T843" s="216">
        <f>S843*H843</f>
        <v>1.2672000000000001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17" t="s">
        <v>166</v>
      </c>
      <c r="AT843" s="217" t="s">
        <v>161</v>
      </c>
      <c r="AU843" s="217" t="s">
        <v>174</v>
      </c>
      <c r="AY843" s="19" t="s">
        <v>159</v>
      </c>
      <c r="BE843" s="218">
        <f>IF(N843="základní",J843,0)</f>
        <v>0</v>
      </c>
      <c r="BF843" s="218">
        <f>IF(N843="snížená",J843,0)</f>
        <v>0</v>
      </c>
      <c r="BG843" s="218">
        <f>IF(N843="zákl. přenesená",J843,0)</f>
        <v>0</v>
      </c>
      <c r="BH843" s="218">
        <f>IF(N843="sníž. přenesená",J843,0)</f>
        <v>0</v>
      </c>
      <c r="BI843" s="218">
        <f>IF(N843="nulová",J843,0)</f>
        <v>0</v>
      </c>
      <c r="BJ843" s="19" t="s">
        <v>80</v>
      </c>
      <c r="BK843" s="218">
        <f>ROUND(I843*H843,2)</f>
        <v>0</v>
      </c>
      <c r="BL843" s="19" t="s">
        <v>166</v>
      </c>
      <c r="BM843" s="217" t="s">
        <v>1087</v>
      </c>
    </row>
    <row r="844" s="14" customFormat="1">
      <c r="A844" s="14"/>
      <c r="B844" s="230"/>
      <c r="C844" s="231"/>
      <c r="D844" s="221" t="s">
        <v>168</v>
      </c>
      <c r="E844" s="232" t="s">
        <v>19</v>
      </c>
      <c r="F844" s="233" t="s">
        <v>1088</v>
      </c>
      <c r="G844" s="231"/>
      <c r="H844" s="234">
        <v>0.57599999999999996</v>
      </c>
      <c r="I844" s="235"/>
      <c r="J844" s="231"/>
      <c r="K844" s="231"/>
      <c r="L844" s="236"/>
      <c r="M844" s="237"/>
      <c r="N844" s="238"/>
      <c r="O844" s="238"/>
      <c r="P844" s="238"/>
      <c r="Q844" s="238"/>
      <c r="R844" s="238"/>
      <c r="S844" s="238"/>
      <c r="T844" s="23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0" t="s">
        <v>168</v>
      </c>
      <c r="AU844" s="240" t="s">
        <v>174</v>
      </c>
      <c r="AV844" s="14" t="s">
        <v>82</v>
      </c>
      <c r="AW844" s="14" t="s">
        <v>33</v>
      </c>
      <c r="AX844" s="14" t="s">
        <v>72</v>
      </c>
      <c r="AY844" s="240" t="s">
        <v>159</v>
      </c>
    </row>
    <row r="845" s="15" customFormat="1">
      <c r="A845" s="15"/>
      <c r="B845" s="241"/>
      <c r="C845" s="242"/>
      <c r="D845" s="221" t="s">
        <v>168</v>
      </c>
      <c r="E845" s="243" t="s">
        <v>19</v>
      </c>
      <c r="F845" s="244" t="s">
        <v>173</v>
      </c>
      <c r="G845" s="242"/>
      <c r="H845" s="245">
        <v>0.57599999999999996</v>
      </c>
      <c r="I845" s="246"/>
      <c r="J845" s="242"/>
      <c r="K845" s="242"/>
      <c r="L845" s="247"/>
      <c r="M845" s="248"/>
      <c r="N845" s="249"/>
      <c r="O845" s="249"/>
      <c r="P845" s="249"/>
      <c r="Q845" s="249"/>
      <c r="R845" s="249"/>
      <c r="S845" s="249"/>
      <c r="T845" s="250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51" t="s">
        <v>168</v>
      </c>
      <c r="AU845" s="251" t="s">
        <v>174</v>
      </c>
      <c r="AV845" s="15" t="s">
        <v>174</v>
      </c>
      <c r="AW845" s="15" t="s">
        <v>33</v>
      </c>
      <c r="AX845" s="15" t="s">
        <v>80</v>
      </c>
      <c r="AY845" s="251" t="s">
        <v>159</v>
      </c>
    </row>
    <row r="846" s="2" customFormat="1" ht="24.15" customHeight="1">
      <c r="A846" s="40"/>
      <c r="B846" s="41"/>
      <c r="C846" s="206" t="s">
        <v>1089</v>
      </c>
      <c r="D846" s="206" t="s">
        <v>161</v>
      </c>
      <c r="E846" s="207" t="s">
        <v>1090</v>
      </c>
      <c r="F846" s="208" t="s">
        <v>1091</v>
      </c>
      <c r="G846" s="209" t="s">
        <v>263</v>
      </c>
      <c r="H846" s="210">
        <v>610.72900000000004</v>
      </c>
      <c r="I846" s="211"/>
      <c r="J846" s="212">
        <f>ROUND(I846*H846,2)</f>
        <v>0</v>
      </c>
      <c r="K846" s="208" t="s">
        <v>165</v>
      </c>
      <c r="L846" s="46"/>
      <c r="M846" s="213" t="s">
        <v>19</v>
      </c>
      <c r="N846" s="214" t="s">
        <v>43</v>
      </c>
      <c r="O846" s="86"/>
      <c r="P846" s="215">
        <f>O846*H846</f>
        <v>0</v>
      </c>
      <c r="Q846" s="215">
        <v>0</v>
      </c>
      <c r="R846" s="215">
        <f>Q846*H846</f>
        <v>0</v>
      </c>
      <c r="S846" s="215">
        <v>0.023</v>
      </c>
      <c r="T846" s="216">
        <f>S846*H846</f>
        <v>14.046767000000001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17" t="s">
        <v>166</v>
      </c>
      <c r="AT846" s="217" t="s">
        <v>161</v>
      </c>
      <c r="AU846" s="217" t="s">
        <v>174</v>
      </c>
      <c r="AY846" s="19" t="s">
        <v>159</v>
      </c>
      <c r="BE846" s="218">
        <f>IF(N846="základní",J846,0)</f>
        <v>0</v>
      </c>
      <c r="BF846" s="218">
        <f>IF(N846="snížená",J846,0)</f>
        <v>0</v>
      </c>
      <c r="BG846" s="218">
        <f>IF(N846="zákl. přenesená",J846,0)</f>
        <v>0</v>
      </c>
      <c r="BH846" s="218">
        <f>IF(N846="sníž. přenesená",J846,0)</f>
        <v>0</v>
      </c>
      <c r="BI846" s="218">
        <f>IF(N846="nulová",J846,0)</f>
        <v>0</v>
      </c>
      <c r="BJ846" s="19" t="s">
        <v>80</v>
      </c>
      <c r="BK846" s="218">
        <f>ROUND(I846*H846,2)</f>
        <v>0</v>
      </c>
      <c r="BL846" s="19" t="s">
        <v>166</v>
      </c>
      <c r="BM846" s="217" t="s">
        <v>1092</v>
      </c>
    </row>
    <row r="847" s="13" customFormat="1">
      <c r="A847" s="13"/>
      <c r="B847" s="219"/>
      <c r="C847" s="220"/>
      <c r="D847" s="221" t="s">
        <v>168</v>
      </c>
      <c r="E847" s="222" t="s">
        <v>19</v>
      </c>
      <c r="F847" s="223" t="s">
        <v>512</v>
      </c>
      <c r="G847" s="220"/>
      <c r="H847" s="222" t="s">
        <v>19</v>
      </c>
      <c r="I847" s="224"/>
      <c r="J847" s="220"/>
      <c r="K847" s="220"/>
      <c r="L847" s="225"/>
      <c r="M847" s="226"/>
      <c r="N847" s="227"/>
      <c r="O847" s="227"/>
      <c r="P847" s="227"/>
      <c r="Q847" s="227"/>
      <c r="R847" s="227"/>
      <c r="S847" s="227"/>
      <c r="T847" s="22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29" t="s">
        <v>168</v>
      </c>
      <c r="AU847" s="229" t="s">
        <v>174</v>
      </c>
      <c r="AV847" s="13" t="s">
        <v>80</v>
      </c>
      <c r="AW847" s="13" t="s">
        <v>33</v>
      </c>
      <c r="AX847" s="13" t="s">
        <v>72</v>
      </c>
      <c r="AY847" s="229" t="s">
        <v>159</v>
      </c>
    </row>
    <row r="848" s="14" customFormat="1">
      <c r="A848" s="14"/>
      <c r="B848" s="230"/>
      <c r="C848" s="231"/>
      <c r="D848" s="221" t="s">
        <v>168</v>
      </c>
      <c r="E848" s="232" t="s">
        <v>19</v>
      </c>
      <c r="F848" s="233" t="s">
        <v>513</v>
      </c>
      <c r="G848" s="231"/>
      <c r="H848" s="234">
        <v>788.47000000000003</v>
      </c>
      <c r="I848" s="235"/>
      <c r="J848" s="231"/>
      <c r="K848" s="231"/>
      <c r="L848" s="236"/>
      <c r="M848" s="237"/>
      <c r="N848" s="238"/>
      <c r="O848" s="238"/>
      <c r="P848" s="238"/>
      <c r="Q848" s="238"/>
      <c r="R848" s="238"/>
      <c r="S848" s="238"/>
      <c r="T848" s="23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40" t="s">
        <v>168</v>
      </c>
      <c r="AU848" s="240" t="s">
        <v>174</v>
      </c>
      <c r="AV848" s="14" t="s">
        <v>82</v>
      </c>
      <c r="AW848" s="14" t="s">
        <v>33</v>
      </c>
      <c r="AX848" s="14" t="s">
        <v>72</v>
      </c>
      <c r="AY848" s="240" t="s">
        <v>159</v>
      </c>
    </row>
    <row r="849" s="14" customFormat="1">
      <c r="A849" s="14"/>
      <c r="B849" s="230"/>
      <c r="C849" s="231"/>
      <c r="D849" s="221" t="s">
        <v>168</v>
      </c>
      <c r="E849" s="232" t="s">
        <v>19</v>
      </c>
      <c r="F849" s="233" t="s">
        <v>514</v>
      </c>
      <c r="G849" s="231"/>
      <c r="H849" s="234">
        <v>-46.890000000000001</v>
      </c>
      <c r="I849" s="235"/>
      <c r="J849" s="231"/>
      <c r="K849" s="231"/>
      <c r="L849" s="236"/>
      <c r="M849" s="237"/>
      <c r="N849" s="238"/>
      <c r="O849" s="238"/>
      <c r="P849" s="238"/>
      <c r="Q849" s="238"/>
      <c r="R849" s="238"/>
      <c r="S849" s="238"/>
      <c r="T849" s="23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0" t="s">
        <v>168</v>
      </c>
      <c r="AU849" s="240" t="s">
        <v>174</v>
      </c>
      <c r="AV849" s="14" t="s">
        <v>82</v>
      </c>
      <c r="AW849" s="14" t="s">
        <v>33</v>
      </c>
      <c r="AX849" s="14" t="s">
        <v>72</v>
      </c>
      <c r="AY849" s="240" t="s">
        <v>159</v>
      </c>
    </row>
    <row r="850" s="14" customFormat="1">
      <c r="A850" s="14"/>
      <c r="B850" s="230"/>
      <c r="C850" s="231"/>
      <c r="D850" s="221" t="s">
        <v>168</v>
      </c>
      <c r="E850" s="232" t="s">
        <v>19</v>
      </c>
      <c r="F850" s="233" t="s">
        <v>515</v>
      </c>
      <c r="G850" s="231"/>
      <c r="H850" s="234">
        <v>-184.75999999999999</v>
      </c>
      <c r="I850" s="235"/>
      <c r="J850" s="231"/>
      <c r="K850" s="231"/>
      <c r="L850" s="236"/>
      <c r="M850" s="237"/>
      <c r="N850" s="238"/>
      <c r="O850" s="238"/>
      <c r="P850" s="238"/>
      <c r="Q850" s="238"/>
      <c r="R850" s="238"/>
      <c r="S850" s="238"/>
      <c r="T850" s="23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40" t="s">
        <v>168</v>
      </c>
      <c r="AU850" s="240" t="s">
        <v>174</v>
      </c>
      <c r="AV850" s="14" t="s">
        <v>82</v>
      </c>
      <c r="AW850" s="14" t="s">
        <v>33</v>
      </c>
      <c r="AX850" s="14" t="s">
        <v>72</v>
      </c>
      <c r="AY850" s="240" t="s">
        <v>159</v>
      </c>
    </row>
    <row r="851" s="14" customFormat="1">
      <c r="A851" s="14"/>
      <c r="B851" s="230"/>
      <c r="C851" s="231"/>
      <c r="D851" s="221" t="s">
        <v>168</v>
      </c>
      <c r="E851" s="232" t="s">
        <v>19</v>
      </c>
      <c r="F851" s="233" t="s">
        <v>516</v>
      </c>
      <c r="G851" s="231"/>
      <c r="H851" s="234">
        <v>11.775</v>
      </c>
      <c r="I851" s="235"/>
      <c r="J851" s="231"/>
      <c r="K851" s="231"/>
      <c r="L851" s="236"/>
      <c r="M851" s="237"/>
      <c r="N851" s="238"/>
      <c r="O851" s="238"/>
      <c r="P851" s="238"/>
      <c r="Q851" s="238"/>
      <c r="R851" s="238"/>
      <c r="S851" s="238"/>
      <c r="T851" s="23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0" t="s">
        <v>168</v>
      </c>
      <c r="AU851" s="240" t="s">
        <v>174</v>
      </c>
      <c r="AV851" s="14" t="s">
        <v>82</v>
      </c>
      <c r="AW851" s="14" t="s">
        <v>33</v>
      </c>
      <c r="AX851" s="14" t="s">
        <v>72</v>
      </c>
      <c r="AY851" s="240" t="s">
        <v>159</v>
      </c>
    </row>
    <row r="852" s="14" customFormat="1">
      <c r="A852" s="14"/>
      <c r="B852" s="230"/>
      <c r="C852" s="231"/>
      <c r="D852" s="221" t="s">
        <v>168</v>
      </c>
      <c r="E852" s="232" t="s">
        <v>19</v>
      </c>
      <c r="F852" s="233" t="s">
        <v>517</v>
      </c>
      <c r="G852" s="231"/>
      <c r="H852" s="234">
        <v>5.4749999999999996</v>
      </c>
      <c r="I852" s="235"/>
      <c r="J852" s="231"/>
      <c r="K852" s="231"/>
      <c r="L852" s="236"/>
      <c r="M852" s="237"/>
      <c r="N852" s="238"/>
      <c r="O852" s="238"/>
      <c r="P852" s="238"/>
      <c r="Q852" s="238"/>
      <c r="R852" s="238"/>
      <c r="S852" s="238"/>
      <c r="T852" s="23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0" t="s">
        <v>168</v>
      </c>
      <c r="AU852" s="240" t="s">
        <v>174</v>
      </c>
      <c r="AV852" s="14" t="s">
        <v>82</v>
      </c>
      <c r="AW852" s="14" t="s">
        <v>33</v>
      </c>
      <c r="AX852" s="14" t="s">
        <v>72</v>
      </c>
      <c r="AY852" s="240" t="s">
        <v>159</v>
      </c>
    </row>
    <row r="853" s="15" customFormat="1">
      <c r="A853" s="15"/>
      <c r="B853" s="241"/>
      <c r="C853" s="242"/>
      <c r="D853" s="221" t="s">
        <v>168</v>
      </c>
      <c r="E853" s="243" t="s">
        <v>19</v>
      </c>
      <c r="F853" s="244" t="s">
        <v>173</v>
      </c>
      <c r="G853" s="242"/>
      <c r="H853" s="245">
        <v>574.07000000000005</v>
      </c>
      <c r="I853" s="246"/>
      <c r="J853" s="242"/>
      <c r="K853" s="242"/>
      <c r="L853" s="247"/>
      <c r="M853" s="248"/>
      <c r="N853" s="249"/>
      <c r="O853" s="249"/>
      <c r="P853" s="249"/>
      <c r="Q853" s="249"/>
      <c r="R853" s="249"/>
      <c r="S853" s="249"/>
      <c r="T853" s="250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51" t="s">
        <v>168</v>
      </c>
      <c r="AU853" s="251" t="s">
        <v>174</v>
      </c>
      <c r="AV853" s="15" t="s">
        <v>174</v>
      </c>
      <c r="AW853" s="15" t="s">
        <v>33</v>
      </c>
      <c r="AX853" s="15" t="s">
        <v>72</v>
      </c>
      <c r="AY853" s="251" t="s">
        <v>159</v>
      </c>
    </row>
    <row r="854" s="14" customFormat="1">
      <c r="A854" s="14"/>
      <c r="B854" s="230"/>
      <c r="C854" s="231"/>
      <c r="D854" s="221" t="s">
        <v>168</v>
      </c>
      <c r="E854" s="232" t="s">
        <v>19</v>
      </c>
      <c r="F854" s="233" t="s">
        <v>518</v>
      </c>
      <c r="G854" s="231"/>
      <c r="H854" s="234">
        <v>40.204999999999998</v>
      </c>
      <c r="I854" s="235"/>
      <c r="J854" s="231"/>
      <c r="K854" s="231"/>
      <c r="L854" s="236"/>
      <c r="M854" s="237"/>
      <c r="N854" s="238"/>
      <c r="O854" s="238"/>
      <c r="P854" s="238"/>
      <c r="Q854" s="238"/>
      <c r="R854" s="238"/>
      <c r="S854" s="238"/>
      <c r="T854" s="23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0" t="s">
        <v>168</v>
      </c>
      <c r="AU854" s="240" t="s">
        <v>174</v>
      </c>
      <c r="AV854" s="14" t="s">
        <v>82</v>
      </c>
      <c r="AW854" s="14" t="s">
        <v>33</v>
      </c>
      <c r="AX854" s="14" t="s">
        <v>72</v>
      </c>
      <c r="AY854" s="240" t="s">
        <v>159</v>
      </c>
    </row>
    <row r="855" s="14" customFormat="1">
      <c r="A855" s="14"/>
      <c r="B855" s="230"/>
      <c r="C855" s="231"/>
      <c r="D855" s="221" t="s">
        <v>168</v>
      </c>
      <c r="E855" s="232" t="s">
        <v>19</v>
      </c>
      <c r="F855" s="233" t="s">
        <v>519</v>
      </c>
      <c r="G855" s="231"/>
      <c r="H855" s="234">
        <v>-3.5459999999999998</v>
      </c>
      <c r="I855" s="235"/>
      <c r="J855" s="231"/>
      <c r="K855" s="231"/>
      <c r="L855" s="236"/>
      <c r="M855" s="237"/>
      <c r="N855" s="238"/>
      <c r="O855" s="238"/>
      <c r="P855" s="238"/>
      <c r="Q855" s="238"/>
      <c r="R855" s="238"/>
      <c r="S855" s="238"/>
      <c r="T855" s="23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40" t="s">
        <v>168</v>
      </c>
      <c r="AU855" s="240" t="s">
        <v>174</v>
      </c>
      <c r="AV855" s="14" t="s">
        <v>82</v>
      </c>
      <c r="AW855" s="14" t="s">
        <v>33</v>
      </c>
      <c r="AX855" s="14" t="s">
        <v>72</v>
      </c>
      <c r="AY855" s="240" t="s">
        <v>159</v>
      </c>
    </row>
    <row r="856" s="15" customFormat="1">
      <c r="A856" s="15"/>
      <c r="B856" s="241"/>
      <c r="C856" s="242"/>
      <c r="D856" s="221" t="s">
        <v>168</v>
      </c>
      <c r="E856" s="243" t="s">
        <v>19</v>
      </c>
      <c r="F856" s="244" t="s">
        <v>173</v>
      </c>
      <c r="G856" s="242"/>
      <c r="H856" s="245">
        <v>36.658999999999999</v>
      </c>
      <c r="I856" s="246"/>
      <c r="J856" s="242"/>
      <c r="K856" s="242"/>
      <c r="L856" s="247"/>
      <c r="M856" s="248"/>
      <c r="N856" s="249"/>
      <c r="O856" s="249"/>
      <c r="P856" s="249"/>
      <c r="Q856" s="249"/>
      <c r="R856" s="249"/>
      <c r="S856" s="249"/>
      <c r="T856" s="250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T856" s="251" t="s">
        <v>168</v>
      </c>
      <c r="AU856" s="251" t="s">
        <v>174</v>
      </c>
      <c r="AV856" s="15" t="s">
        <v>174</v>
      </c>
      <c r="AW856" s="15" t="s">
        <v>33</v>
      </c>
      <c r="AX856" s="15" t="s">
        <v>72</v>
      </c>
      <c r="AY856" s="251" t="s">
        <v>159</v>
      </c>
    </row>
    <row r="857" s="16" customFormat="1">
      <c r="A857" s="16"/>
      <c r="B857" s="252"/>
      <c r="C857" s="253"/>
      <c r="D857" s="221" t="s">
        <v>168</v>
      </c>
      <c r="E857" s="254" t="s">
        <v>19</v>
      </c>
      <c r="F857" s="255" t="s">
        <v>179</v>
      </c>
      <c r="G857" s="253"/>
      <c r="H857" s="256">
        <v>610.72900000000004</v>
      </c>
      <c r="I857" s="257"/>
      <c r="J857" s="253"/>
      <c r="K857" s="253"/>
      <c r="L857" s="258"/>
      <c r="M857" s="259"/>
      <c r="N857" s="260"/>
      <c r="O857" s="260"/>
      <c r="P857" s="260"/>
      <c r="Q857" s="260"/>
      <c r="R857" s="260"/>
      <c r="S857" s="260"/>
      <c r="T857" s="261"/>
      <c r="U857" s="16"/>
      <c r="V857" s="16"/>
      <c r="W857" s="16"/>
      <c r="X857" s="16"/>
      <c r="Y857" s="16"/>
      <c r="Z857" s="16"/>
      <c r="AA857" s="16"/>
      <c r="AB857" s="16"/>
      <c r="AC857" s="16"/>
      <c r="AD857" s="16"/>
      <c r="AE857" s="16"/>
      <c r="AT857" s="262" t="s">
        <v>168</v>
      </c>
      <c r="AU857" s="262" t="s">
        <v>174</v>
      </c>
      <c r="AV857" s="16" t="s">
        <v>166</v>
      </c>
      <c r="AW857" s="16" t="s">
        <v>33</v>
      </c>
      <c r="AX857" s="16" t="s">
        <v>80</v>
      </c>
      <c r="AY857" s="262" t="s">
        <v>159</v>
      </c>
    </row>
    <row r="858" s="2" customFormat="1" ht="21.75" customHeight="1">
      <c r="A858" s="40"/>
      <c r="B858" s="41"/>
      <c r="C858" s="206" t="s">
        <v>1093</v>
      </c>
      <c r="D858" s="206" t="s">
        <v>161</v>
      </c>
      <c r="E858" s="207" t="s">
        <v>1094</v>
      </c>
      <c r="F858" s="208" t="s">
        <v>1095</v>
      </c>
      <c r="G858" s="209" t="s">
        <v>263</v>
      </c>
      <c r="H858" s="210">
        <v>158.43100000000001</v>
      </c>
      <c r="I858" s="211"/>
      <c r="J858" s="212">
        <f>ROUND(I858*H858,2)</f>
        <v>0</v>
      </c>
      <c r="K858" s="208" t="s">
        <v>165</v>
      </c>
      <c r="L858" s="46"/>
      <c r="M858" s="213" t="s">
        <v>19</v>
      </c>
      <c r="N858" s="214" t="s">
        <v>43</v>
      </c>
      <c r="O858" s="86"/>
      <c r="P858" s="215">
        <f>O858*H858</f>
        <v>0</v>
      </c>
      <c r="Q858" s="215">
        <v>0</v>
      </c>
      <c r="R858" s="215">
        <f>Q858*H858</f>
        <v>0</v>
      </c>
      <c r="S858" s="215">
        <v>0.02</v>
      </c>
      <c r="T858" s="216">
        <f>S858*H858</f>
        <v>3.1686200000000002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17" t="s">
        <v>166</v>
      </c>
      <c r="AT858" s="217" t="s">
        <v>161</v>
      </c>
      <c r="AU858" s="217" t="s">
        <v>174</v>
      </c>
      <c r="AY858" s="19" t="s">
        <v>159</v>
      </c>
      <c r="BE858" s="218">
        <f>IF(N858="základní",J858,0)</f>
        <v>0</v>
      </c>
      <c r="BF858" s="218">
        <f>IF(N858="snížená",J858,0)</f>
        <v>0</v>
      </c>
      <c r="BG858" s="218">
        <f>IF(N858="zákl. přenesená",J858,0)</f>
        <v>0</v>
      </c>
      <c r="BH858" s="218">
        <f>IF(N858="sníž. přenesená",J858,0)</f>
        <v>0</v>
      </c>
      <c r="BI858" s="218">
        <f>IF(N858="nulová",J858,0)</f>
        <v>0</v>
      </c>
      <c r="BJ858" s="19" t="s">
        <v>80</v>
      </c>
      <c r="BK858" s="218">
        <f>ROUND(I858*H858,2)</f>
        <v>0</v>
      </c>
      <c r="BL858" s="19" t="s">
        <v>166</v>
      </c>
      <c r="BM858" s="217" t="s">
        <v>1096</v>
      </c>
    </row>
    <row r="859" s="13" customFormat="1">
      <c r="A859" s="13"/>
      <c r="B859" s="219"/>
      <c r="C859" s="220"/>
      <c r="D859" s="221" t="s">
        <v>168</v>
      </c>
      <c r="E859" s="222" t="s">
        <v>19</v>
      </c>
      <c r="F859" s="223" t="s">
        <v>314</v>
      </c>
      <c r="G859" s="220"/>
      <c r="H859" s="222" t="s">
        <v>19</v>
      </c>
      <c r="I859" s="224"/>
      <c r="J859" s="220"/>
      <c r="K859" s="220"/>
      <c r="L859" s="225"/>
      <c r="M859" s="226"/>
      <c r="N859" s="227"/>
      <c r="O859" s="227"/>
      <c r="P859" s="227"/>
      <c r="Q859" s="227"/>
      <c r="R859" s="227"/>
      <c r="S859" s="227"/>
      <c r="T859" s="22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29" t="s">
        <v>168</v>
      </c>
      <c r="AU859" s="229" t="s">
        <v>174</v>
      </c>
      <c r="AV859" s="13" t="s">
        <v>80</v>
      </c>
      <c r="AW859" s="13" t="s">
        <v>33</v>
      </c>
      <c r="AX859" s="13" t="s">
        <v>72</v>
      </c>
      <c r="AY859" s="229" t="s">
        <v>159</v>
      </c>
    </row>
    <row r="860" s="14" customFormat="1">
      <c r="A860" s="14"/>
      <c r="B860" s="230"/>
      <c r="C860" s="231"/>
      <c r="D860" s="221" t="s">
        <v>168</v>
      </c>
      <c r="E860" s="232" t="s">
        <v>19</v>
      </c>
      <c r="F860" s="233" t="s">
        <v>315</v>
      </c>
      <c r="G860" s="231"/>
      <c r="H860" s="234">
        <v>3.1800000000000002</v>
      </c>
      <c r="I860" s="235"/>
      <c r="J860" s="231"/>
      <c r="K860" s="231"/>
      <c r="L860" s="236"/>
      <c r="M860" s="237"/>
      <c r="N860" s="238"/>
      <c r="O860" s="238"/>
      <c r="P860" s="238"/>
      <c r="Q860" s="238"/>
      <c r="R860" s="238"/>
      <c r="S860" s="238"/>
      <c r="T860" s="23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0" t="s">
        <v>168</v>
      </c>
      <c r="AU860" s="240" t="s">
        <v>174</v>
      </c>
      <c r="AV860" s="14" t="s">
        <v>82</v>
      </c>
      <c r="AW860" s="14" t="s">
        <v>33</v>
      </c>
      <c r="AX860" s="14" t="s">
        <v>72</v>
      </c>
      <c r="AY860" s="240" t="s">
        <v>159</v>
      </c>
    </row>
    <row r="861" s="14" customFormat="1">
      <c r="A861" s="14"/>
      <c r="B861" s="230"/>
      <c r="C861" s="231"/>
      <c r="D861" s="221" t="s">
        <v>168</v>
      </c>
      <c r="E861" s="232" t="s">
        <v>19</v>
      </c>
      <c r="F861" s="233" t="s">
        <v>316</v>
      </c>
      <c r="G861" s="231"/>
      <c r="H861" s="234">
        <v>43.609999999999999</v>
      </c>
      <c r="I861" s="235"/>
      <c r="J861" s="231"/>
      <c r="K861" s="231"/>
      <c r="L861" s="236"/>
      <c r="M861" s="237"/>
      <c r="N861" s="238"/>
      <c r="O861" s="238"/>
      <c r="P861" s="238"/>
      <c r="Q861" s="238"/>
      <c r="R861" s="238"/>
      <c r="S861" s="238"/>
      <c r="T861" s="23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0" t="s">
        <v>168</v>
      </c>
      <c r="AU861" s="240" t="s">
        <v>174</v>
      </c>
      <c r="AV861" s="14" t="s">
        <v>82</v>
      </c>
      <c r="AW861" s="14" t="s">
        <v>33</v>
      </c>
      <c r="AX861" s="14" t="s">
        <v>72</v>
      </c>
      <c r="AY861" s="240" t="s">
        <v>159</v>
      </c>
    </row>
    <row r="862" s="14" customFormat="1">
      <c r="A862" s="14"/>
      <c r="B862" s="230"/>
      <c r="C862" s="231"/>
      <c r="D862" s="221" t="s">
        <v>168</v>
      </c>
      <c r="E862" s="232" t="s">
        <v>19</v>
      </c>
      <c r="F862" s="233" t="s">
        <v>317</v>
      </c>
      <c r="G862" s="231"/>
      <c r="H862" s="234">
        <v>22.25</v>
      </c>
      <c r="I862" s="235"/>
      <c r="J862" s="231"/>
      <c r="K862" s="231"/>
      <c r="L862" s="236"/>
      <c r="M862" s="237"/>
      <c r="N862" s="238"/>
      <c r="O862" s="238"/>
      <c r="P862" s="238"/>
      <c r="Q862" s="238"/>
      <c r="R862" s="238"/>
      <c r="S862" s="238"/>
      <c r="T862" s="23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0" t="s">
        <v>168</v>
      </c>
      <c r="AU862" s="240" t="s">
        <v>174</v>
      </c>
      <c r="AV862" s="14" t="s">
        <v>82</v>
      </c>
      <c r="AW862" s="14" t="s">
        <v>33</v>
      </c>
      <c r="AX862" s="14" t="s">
        <v>72</v>
      </c>
      <c r="AY862" s="240" t="s">
        <v>159</v>
      </c>
    </row>
    <row r="863" s="14" customFormat="1">
      <c r="A863" s="14"/>
      <c r="B863" s="230"/>
      <c r="C863" s="231"/>
      <c r="D863" s="221" t="s">
        <v>168</v>
      </c>
      <c r="E863" s="232" t="s">
        <v>19</v>
      </c>
      <c r="F863" s="233" t="s">
        <v>318</v>
      </c>
      <c r="G863" s="231"/>
      <c r="H863" s="234">
        <v>14.52</v>
      </c>
      <c r="I863" s="235"/>
      <c r="J863" s="231"/>
      <c r="K863" s="231"/>
      <c r="L863" s="236"/>
      <c r="M863" s="237"/>
      <c r="N863" s="238"/>
      <c r="O863" s="238"/>
      <c r="P863" s="238"/>
      <c r="Q863" s="238"/>
      <c r="R863" s="238"/>
      <c r="S863" s="238"/>
      <c r="T863" s="23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0" t="s">
        <v>168</v>
      </c>
      <c r="AU863" s="240" t="s">
        <v>174</v>
      </c>
      <c r="AV863" s="14" t="s">
        <v>82</v>
      </c>
      <c r="AW863" s="14" t="s">
        <v>33</v>
      </c>
      <c r="AX863" s="14" t="s">
        <v>72</v>
      </c>
      <c r="AY863" s="240" t="s">
        <v>159</v>
      </c>
    </row>
    <row r="864" s="15" customFormat="1">
      <c r="A864" s="15"/>
      <c r="B864" s="241"/>
      <c r="C864" s="242"/>
      <c r="D864" s="221" t="s">
        <v>168</v>
      </c>
      <c r="E864" s="243" t="s">
        <v>19</v>
      </c>
      <c r="F864" s="244" t="s">
        <v>173</v>
      </c>
      <c r="G864" s="242"/>
      <c r="H864" s="245">
        <v>83.560000000000002</v>
      </c>
      <c r="I864" s="246"/>
      <c r="J864" s="242"/>
      <c r="K864" s="242"/>
      <c r="L864" s="247"/>
      <c r="M864" s="248"/>
      <c r="N864" s="249"/>
      <c r="O864" s="249"/>
      <c r="P864" s="249"/>
      <c r="Q864" s="249"/>
      <c r="R864" s="249"/>
      <c r="S864" s="249"/>
      <c r="T864" s="250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T864" s="251" t="s">
        <v>168</v>
      </c>
      <c r="AU864" s="251" t="s">
        <v>174</v>
      </c>
      <c r="AV864" s="15" t="s">
        <v>174</v>
      </c>
      <c r="AW864" s="15" t="s">
        <v>33</v>
      </c>
      <c r="AX864" s="15" t="s">
        <v>72</v>
      </c>
      <c r="AY864" s="251" t="s">
        <v>159</v>
      </c>
    </row>
    <row r="865" s="13" customFormat="1">
      <c r="A865" s="13"/>
      <c r="B865" s="219"/>
      <c r="C865" s="220"/>
      <c r="D865" s="221" t="s">
        <v>168</v>
      </c>
      <c r="E865" s="222" t="s">
        <v>19</v>
      </c>
      <c r="F865" s="223" t="s">
        <v>265</v>
      </c>
      <c r="G865" s="220"/>
      <c r="H865" s="222" t="s">
        <v>19</v>
      </c>
      <c r="I865" s="224"/>
      <c r="J865" s="220"/>
      <c r="K865" s="220"/>
      <c r="L865" s="225"/>
      <c r="M865" s="226"/>
      <c r="N865" s="227"/>
      <c r="O865" s="227"/>
      <c r="P865" s="227"/>
      <c r="Q865" s="227"/>
      <c r="R865" s="227"/>
      <c r="S865" s="227"/>
      <c r="T865" s="228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29" t="s">
        <v>168</v>
      </c>
      <c r="AU865" s="229" t="s">
        <v>174</v>
      </c>
      <c r="AV865" s="13" t="s">
        <v>80</v>
      </c>
      <c r="AW865" s="13" t="s">
        <v>33</v>
      </c>
      <c r="AX865" s="13" t="s">
        <v>72</v>
      </c>
      <c r="AY865" s="229" t="s">
        <v>159</v>
      </c>
    </row>
    <row r="866" s="14" customFormat="1">
      <c r="A866" s="14"/>
      <c r="B866" s="230"/>
      <c r="C866" s="231"/>
      <c r="D866" s="221" t="s">
        <v>168</v>
      </c>
      <c r="E866" s="232" t="s">
        <v>19</v>
      </c>
      <c r="F866" s="233" t="s">
        <v>319</v>
      </c>
      <c r="G866" s="231"/>
      <c r="H866" s="234">
        <v>12.060000000000001</v>
      </c>
      <c r="I866" s="235"/>
      <c r="J866" s="231"/>
      <c r="K866" s="231"/>
      <c r="L866" s="236"/>
      <c r="M866" s="237"/>
      <c r="N866" s="238"/>
      <c r="O866" s="238"/>
      <c r="P866" s="238"/>
      <c r="Q866" s="238"/>
      <c r="R866" s="238"/>
      <c r="S866" s="238"/>
      <c r="T866" s="23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40" t="s">
        <v>168</v>
      </c>
      <c r="AU866" s="240" t="s">
        <v>174</v>
      </c>
      <c r="AV866" s="14" t="s">
        <v>82</v>
      </c>
      <c r="AW866" s="14" t="s">
        <v>33</v>
      </c>
      <c r="AX866" s="14" t="s">
        <v>72</v>
      </c>
      <c r="AY866" s="240" t="s">
        <v>159</v>
      </c>
    </row>
    <row r="867" s="14" customFormat="1">
      <c r="A867" s="14"/>
      <c r="B867" s="230"/>
      <c r="C867" s="231"/>
      <c r="D867" s="221" t="s">
        <v>168</v>
      </c>
      <c r="E867" s="232" t="s">
        <v>19</v>
      </c>
      <c r="F867" s="233" t="s">
        <v>320</v>
      </c>
      <c r="G867" s="231"/>
      <c r="H867" s="234">
        <v>22.25</v>
      </c>
      <c r="I867" s="235"/>
      <c r="J867" s="231"/>
      <c r="K867" s="231"/>
      <c r="L867" s="236"/>
      <c r="M867" s="237"/>
      <c r="N867" s="238"/>
      <c r="O867" s="238"/>
      <c r="P867" s="238"/>
      <c r="Q867" s="238"/>
      <c r="R867" s="238"/>
      <c r="S867" s="238"/>
      <c r="T867" s="23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0" t="s">
        <v>168</v>
      </c>
      <c r="AU867" s="240" t="s">
        <v>174</v>
      </c>
      <c r="AV867" s="14" t="s">
        <v>82</v>
      </c>
      <c r="AW867" s="14" t="s">
        <v>33</v>
      </c>
      <c r="AX867" s="14" t="s">
        <v>72</v>
      </c>
      <c r="AY867" s="240" t="s">
        <v>159</v>
      </c>
    </row>
    <row r="868" s="14" customFormat="1">
      <c r="A868" s="14"/>
      <c r="B868" s="230"/>
      <c r="C868" s="231"/>
      <c r="D868" s="221" t="s">
        <v>168</v>
      </c>
      <c r="E868" s="232" t="s">
        <v>19</v>
      </c>
      <c r="F868" s="233" t="s">
        <v>321</v>
      </c>
      <c r="G868" s="231"/>
      <c r="H868" s="234">
        <v>6.2679999999999998</v>
      </c>
      <c r="I868" s="235"/>
      <c r="J868" s="231"/>
      <c r="K868" s="231"/>
      <c r="L868" s="236"/>
      <c r="M868" s="237"/>
      <c r="N868" s="238"/>
      <c r="O868" s="238"/>
      <c r="P868" s="238"/>
      <c r="Q868" s="238"/>
      <c r="R868" s="238"/>
      <c r="S868" s="238"/>
      <c r="T868" s="23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40" t="s">
        <v>168</v>
      </c>
      <c r="AU868" s="240" t="s">
        <v>174</v>
      </c>
      <c r="AV868" s="14" t="s">
        <v>82</v>
      </c>
      <c r="AW868" s="14" t="s">
        <v>33</v>
      </c>
      <c r="AX868" s="14" t="s">
        <v>72</v>
      </c>
      <c r="AY868" s="240" t="s">
        <v>159</v>
      </c>
    </row>
    <row r="869" s="14" customFormat="1">
      <c r="A869" s="14"/>
      <c r="B869" s="230"/>
      <c r="C869" s="231"/>
      <c r="D869" s="221" t="s">
        <v>168</v>
      </c>
      <c r="E869" s="232" t="s">
        <v>19</v>
      </c>
      <c r="F869" s="233" t="s">
        <v>322</v>
      </c>
      <c r="G869" s="231"/>
      <c r="H869" s="234">
        <v>10.24</v>
      </c>
      <c r="I869" s="235"/>
      <c r="J869" s="231"/>
      <c r="K869" s="231"/>
      <c r="L869" s="236"/>
      <c r="M869" s="237"/>
      <c r="N869" s="238"/>
      <c r="O869" s="238"/>
      <c r="P869" s="238"/>
      <c r="Q869" s="238"/>
      <c r="R869" s="238"/>
      <c r="S869" s="238"/>
      <c r="T869" s="23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0" t="s">
        <v>168</v>
      </c>
      <c r="AU869" s="240" t="s">
        <v>174</v>
      </c>
      <c r="AV869" s="14" t="s">
        <v>82</v>
      </c>
      <c r="AW869" s="14" t="s">
        <v>33</v>
      </c>
      <c r="AX869" s="14" t="s">
        <v>72</v>
      </c>
      <c r="AY869" s="240" t="s">
        <v>159</v>
      </c>
    </row>
    <row r="870" s="14" customFormat="1">
      <c r="A870" s="14"/>
      <c r="B870" s="230"/>
      <c r="C870" s="231"/>
      <c r="D870" s="221" t="s">
        <v>168</v>
      </c>
      <c r="E870" s="232" t="s">
        <v>19</v>
      </c>
      <c r="F870" s="233" t="s">
        <v>323</v>
      </c>
      <c r="G870" s="231"/>
      <c r="H870" s="234">
        <v>4.6200000000000001</v>
      </c>
      <c r="I870" s="235"/>
      <c r="J870" s="231"/>
      <c r="K870" s="231"/>
      <c r="L870" s="236"/>
      <c r="M870" s="237"/>
      <c r="N870" s="238"/>
      <c r="O870" s="238"/>
      <c r="P870" s="238"/>
      <c r="Q870" s="238"/>
      <c r="R870" s="238"/>
      <c r="S870" s="238"/>
      <c r="T870" s="23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0" t="s">
        <v>168</v>
      </c>
      <c r="AU870" s="240" t="s">
        <v>174</v>
      </c>
      <c r="AV870" s="14" t="s">
        <v>82</v>
      </c>
      <c r="AW870" s="14" t="s">
        <v>33</v>
      </c>
      <c r="AX870" s="14" t="s">
        <v>72</v>
      </c>
      <c r="AY870" s="240" t="s">
        <v>159</v>
      </c>
    </row>
    <row r="871" s="14" customFormat="1">
      <c r="A871" s="14"/>
      <c r="B871" s="230"/>
      <c r="C871" s="231"/>
      <c r="D871" s="221" t="s">
        <v>168</v>
      </c>
      <c r="E871" s="232" t="s">
        <v>19</v>
      </c>
      <c r="F871" s="233" t="s">
        <v>324</v>
      </c>
      <c r="G871" s="231"/>
      <c r="H871" s="234">
        <v>4.0700000000000003</v>
      </c>
      <c r="I871" s="235"/>
      <c r="J871" s="231"/>
      <c r="K871" s="231"/>
      <c r="L871" s="236"/>
      <c r="M871" s="237"/>
      <c r="N871" s="238"/>
      <c r="O871" s="238"/>
      <c r="P871" s="238"/>
      <c r="Q871" s="238"/>
      <c r="R871" s="238"/>
      <c r="S871" s="238"/>
      <c r="T871" s="23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0" t="s">
        <v>168</v>
      </c>
      <c r="AU871" s="240" t="s">
        <v>174</v>
      </c>
      <c r="AV871" s="14" t="s">
        <v>82</v>
      </c>
      <c r="AW871" s="14" t="s">
        <v>33</v>
      </c>
      <c r="AX871" s="14" t="s">
        <v>72</v>
      </c>
      <c r="AY871" s="240" t="s">
        <v>159</v>
      </c>
    </row>
    <row r="872" s="14" customFormat="1">
      <c r="A872" s="14"/>
      <c r="B872" s="230"/>
      <c r="C872" s="231"/>
      <c r="D872" s="221" t="s">
        <v>168</v>
      </c>
      <c r="E872" s="232" t="s">
        <v>19</v>
      </c>
      <c r="F872" s="233" t="s">
        <v>325</v>
      </c>
      <c r="G872" s="231"/>
      <c r="H872" s="234">
        <v>11.57</v>
      </c>
      <c r="I872" s="235"/>
      <c r="J872" s="231"/>
      <c r="K872" s="231"/>
      <c r="L872" s="236"/>
      <c r="M872" s="237"/>
      <c r="N872" s="238"/>
      <c r="O872" s="238"/>
      <c r="P872" s="238"/>
      <c r="Q872" s="238"/>
      <c r="R872" s="238"/>
      <c r="S872" s="238"/>
      <c r="T872" s="23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0" t="s">
        <v>168</v>
      </c>
      <c r="AU872" s="240" t="s">
        <v>174</v>
      </c>
      <c r="AV872" s="14" t="s">
        <v>82</v>
      </c>
      <c r="AW872" s="14" t="s">
        <v>33</v>
      </c>
      <c r="AX872" s="14" t="s">
        <v>72</v>
      </c>
      <c r="AY872" s="240" t="s">
        <v>159</v>
      </c>
    </row>
    <row r="873" s="14" customFormat="1">
      <c r="A873" s="14"/>
      <c r="B873" s="230"/>
      <c r="C873" s="231"/>
      <c r="D873" s="221" t="s">
        <v>168</v>
      </c>
      <c r="E873" s="232" t="s">
        <v>19</v>
      </c>
      <c r="F873" s="233" t="s">
        <v>326</v>
      </c>
      <c r="G873" s="231"/>
      <c r="H873" s="234">
        <v>1.665</v>
      </c>
      <c r="I873" s="235"/>
      <c r="J873" s="231"/>
      <c r="K873" s="231"/>
      <c r="L873" s="236"/>
      <c r="M873" s="237"/>
      <c r="N873" s="238"/>
      <c r="O873" s="238"/>
      <c r="P873" s="238"/>
      <c r="Q873" s="238"/>
      <c r="R873" s="238"/>
      <c r="S873" s="238"/>
      <c r="T873" s="23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0" t="s">
        <v>168</v>
      </c>
      <c r="AU873" s="240" t="s">
        <v>174</v>
      </c>
      <c r="AV873" s="14" t="s">
        <v>82</v>
      </c>
      <c r="AW873" s="14" t="s">
        <v>33</v>
      </c>
      <c r="AX873" s="14" t="s">
        <v>72</v>
      </c>
      <c r="AY873" s="240" t="s">
        <v>159</v>
      </c>
    </row>
    <row r="874" s="14" customFormat="1">
      <c r="A874" s="14"/>
      <c r="B874" s="230"/>
      <c r="C874" s="231"/>
      <c r="D874" s="221" t="s">
        <v>168</v>
      </c>
      <c r="E874" s="232" t="s">
        <v>19</v>
      </c>
      <c r="F874" s="233" t="s">
        <v>327</v>
      </c>
      <c r="G874" s="231"/>
      <c r="H874" s="234">
        <v>2.1280000000000001</v>
      </c>
      <c r="I874" s="235"/>
      <c r="J874" s="231"/>
      <c r="K874" s="231"/>
      <c r="L874" s="236"/>
      <c r="M874" s="237"/>
      <c r="N874" s="238"/>
      <c r="O874" s="238"/>
      <c r="P874" s="238"/>
      <c r="Q874" s="238"/>
      <c r="R874" s="238"/>
      <c r="S874" s="238"/>
      <c r="T874" s="23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0" t="s">
        <v>168</v>
      </c>
      <c r="AU874" s="240" t="s">
        <v>174</v>
      </c>
      <c r="AV874" s="14" t="s">
        <v>82</v>
      </c>
      <c r="AW874" s="14" t="s">
        <v>33</v>
      </c>
      <c r="AX874" s="14" t="s">
        <v>72</v>
      </c>
      <c r="AY874" s="240" t="s">
        <v>159</v>
      </c>
    </row>
    <row r="875" s="15" customFormat="1">
      <c r="A875" s="15"/>
      <c r="B875" s="241"/>
      <c r="C875" s="242"/>
      <c r="D875" s="221" t="s">
        <v>168</v>
      </c>
      <c r="E875" s="243" t="s">
        <v>19</v>
      </c>
      <c r="F875" s="244" t="s">
        <v>173</v>
      </c>
      <c r="G875" s="242"/>
      <c r="H875" s="245">
        <v>74.870999999999995</v>
      </c>
      <c r="I875" s="246"/>
      <c r="J875" s="242"/>
      <c r="K875" s="242"/>
      <c r="L875" s="247"/>
      <c r="M875" s="248"/>
      <c r="N875" s="249"/>
      <c r="O875" s="249"/>
      <c r="P875" s="249"/>
      <c r="Q875" s="249"/>
      <c r="R875" s="249"/>
      <c r="S875" s="249"/>
      <c r="T875" s="250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51" t="s">
        <v>168</v>
      </c>
      <c r="AU875" s="251" t="s">
        <v>174</v>
      </c>
      <c r="AV875" s="15" t="s">
        <v>174</v>
      </c>
      <c r="AW875" s="15" t="s">
        <v>33</v>
      </c>
      <c r="AX875" s="15" t="s">
        <v>72</v>
      </c>
      <c r="AY875" s="251" t="s">
        <v>159</v>
      </c>
    </row>
    <row r="876" s="16" customFormat="1">
      <c r="A876" s="16"/>
      <c r="B876" s="252"/>
      <c r="C876" s="253"/>
      <c r="D876" s="221" t="s">
        <v>168</v>
      </c>
      <c r="E876" s="254" t="s">
        <v>19</v>
      </c>
      <c r="F876" s="255" t="s">
        <v>179</v>
      </c>
      <c r="G876" s="253"/>
      <c r="H876" s="256">
        <v>158.43100000000001</v>
      </c>
      <c r="I876" s="257"/>
      <c r="J876" s="253"/>
      <c r="K876" s="253"/>
      <c r="L876" s="258"/>
      <c r="M876" s="259"/>
      <c r="N876" s="260"/>
      <c r="O876" s="260"/>
      <c r="P876" s="260"/>
      <c r="Q876" s="260"/>
      <c r="R876" s="260"/>
      <c r="S876" s="260"/>
      <c r="T876" s="261"/>
      <c r="U876" s="16"/>
      <c r="V876" s="16"/>
      <c r="W876" s="16"/>
      <c r="X876" s="16"/>
      <c r="Y876" s="16"/>
      <c r="Z876" s="16"/>
      <c r="AA876" s="16"/>
      <c r="AB876" s="16"/>
      <c r="AC876" s="16"/>
      <c r="AD876" s="16"/>
      <c r="AE876" s="16"/>
      <c r="AT876" s="262" t="s">
        <v>168</v>
      </c>
      <c r="AU876" s="262" t="s">
        <v>174</v>
      </c>
      <c r="AV876" s="16" t="s">
        <v>166</v>
      </c>
      <c r="AW876" s="16" t="s">
        <v>33</v>
      </c>
      <c r="AX876" s="16" t="s">
        <v>80</v>
      </c>
      <c r="AY876" s="262" t="s">
        <v>159</v>
      </c>
    </row>
    <row r="877" s="2" customFormat="1" ht="24.15" customHeight="1">
      <c r="A877" s="40"/>
      <c r="B877" s="41"/>
      <c r="C877" s="206" t="s">
        <v>1097</v>
      </c>
      <c r="D877" s="206" t="s">
        <v>161</v>
      </c>
      <c r="E877" s="207" t="s">
        <v>1098</v>
      </c>
      <c r="F877" s="208" t="s">
        <v>1099</v>
      </c>
      <c r="G877" s="209" t="s">
        <v>263</v>
      </c>
      <c r="H877" s="210">
        <v>961.71699999999998</v>
      </c>
      <c r="I877" s="211"/>
      <c r="J877" s="212">
        <f>ROUND(I877*H877,2)</f>
        <v>0</v>
      </c>
      <c r="K877" s="208" t="s">
        <v>165</v>
      </c>
      <c r="L877" s="46"/>
      <c r="M877" s="213" t="s">
        <v>19</v>
      </c>
      <c r="N877" s="214" t="s">
        <v>43</v>
      </c>
      <c r="O877" s="86"/>
      <c r="P877" s="215">
        <f>O877*H877</f>
        <v>0</v>
      </c>
      <c r="Q877" s="215">
        <v>0</v>
      </c>
      <c r="R877" s="215">
        <f>Q877*H877</f>
        <v>0</v>
      </c>
      <c r="S877" s="215">
        <v>0.02</v>
      </c>
      <c r="T877" s="216">
        <f>S877*H877</f>
        <v>19.23434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17" t="s">
        <v>166</v>
      </c>
      <c r="AT877" s="217" t="s">
        <v>161</v>
      </c>
      <c r="AU877" s="217" t="s">
        <v>174</v>
      </c>
      <c r="AY877" s="19" t="s">
        <v>159</v>
      </c>
      <c r="BE877" s="218">
        <f>IF(N877="základní",J877,0)</f>
        <v>0</v>
      </c>
      <c r="BF877" s="218">
        <f>IF(N877="snížená",J877,0)</f>
        <v>0</v>
      </c>
      <c r="BG877" s="218">
        <f>IF(N877="zákl. přenesená",J877,0)</f>
        <v>0</v>
      </c>
      <c r="BH877" s="218">
        <f>IF(N877="sníž. přenesená",J877,0)</f>
        <v>0</v>
      </c>
      <c r="BI877" s="218">
        <f>IF(N877="nulová",J877,0)</f>
        <v>0</v>
      </c>
      <c r="BJ877" s="19" t="s">
        <v>80</v>
      </c>
      <c r="BK877" s="218">
        <f>ROUND(I877*H877,2)</f>
        <v>0</v>
      </c>
      <c r="BL877" s="19" t="s">
        <v>166</v>
      </c>
      <c r="BM877" s="217" t="s">
        <v>1100</v>
      </c>
    </row>
    <row r="878" s="13" customFormat="1">
      <c r="A878" s="13"/>
      <c r="B878" s="219"/>
      <c r="C878" s="220"/>
      <c r="D878" s="221" t="s">
        <v>168</v>
      </c>
      <c r="E878" s="222" t="s">
        <v>19</v>
      </c>
      <c r="F878" s="223" t="s">
        <v>314</v>
      </c>
      <c r="G878" s="220"/>
      <c r="H878" s="222" t="s">
        <v>19</v>
      </c>
      <c r="I878" s="224"/>
      <c r="J878" s="220"/>
      <c r="K878" s="220"/>
      <c r="L878" s="225"/>
      <c r="M878" s="226"/>
      <c r="N878" s="227"/>
      <c r="O878" s="227"/>
      <c r="P878" s="227"/>
      <c r="Q878" s="227"/>
      <c r="R878" s="227"/>
      <c r="S878" s="227"/>
      <c r="T878" s="228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29" t="s">
        <v>168</v>
      </c>
      <c r="AU878" s="229" t="s">
        <v>174</v>
      </c>
      <c r="AV878" s="13" t="s">
        <v>80</v>
      </c>
      <c r="AW878" s="13" t="s">
        <v>33</v>
      </c>
      <c r="AX878" s="13" t="s">
        <v>72</v>
      </c>
      <c r="AY878" s="229" t="s">
        <v>159</v>
      </c>
    </row>
    <row r="879" s="14" customFormat="1">
      <c r="A879" s="14"/>
      <c r="B879" s="230"/>
      <c r="C879" s="231"/>
      <c r="D879" s="221" t="s">
        <v>168</v>
      </c>
      <c r="E879" s="232" t="s">
        <v>19</v>
      </c>
      <c r="F879" s="233" t="s">
        <v>340</v>
      </c>
      <c r="G879" s="231"/>
      <c r="H879" s="234">
        <v>121.459</v>
      </c>
      <c r="I879" s="235"/>
      <c r="J879" s="231"/>
      <c r="K879" s="231"/>
      <c r="L879" s="236"/>
      <c r="M879" s="237"/>
      <c r="N879" s="238"/>
      <c r="O879" s="238"/>
      <c r="P879" s="238"/>
      <c r="Q879" s="238"/>
      <c r="R879" s="238"/>
      <c r="S879" s="238"/>
      <c r="T879" s="23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0" t="s">
        <v>168</v>
      </c>
      <c r="AU879" s="240" t="s">
        <v>174</v>
      </c>
      <c r="AV879" s="14" t="s">
        <v>82</v>
      </c>
      <c r="AW879" s="14" t="s">
        <v>33</v>
      </c>
      <c r="AX879" s="14" t="s">
        <v>72</v>
      </c>
      <c r="AY879" s="240" t="s">
        <v>159</v>
      </c>
    </row>
    <row r="880" s="14" customFormat="1">
      <c r="A880" s="14"/>
      <c r="B880" s="230"/>
      <c r="C880" s="231"/>
      <c r="D880" s="221" t="s">
        <v>168</v>
      </c>
      <c r="E880" s="232" t="s">
        <v>19</v>
      </c>
      <c r="F880" s="233" t="s">
        <v>341</v>
      </c>
      <c r="G880" s="231"/>
      <c r="H880" s="234">
        <v>-7.8929999999999998</v>
      </c>
      <c r="I880" s="235"/>
      <c r="J880" s="231"/>
      <c r="K880" s="231"/>
      <c r="L880" s="236"/>
      <c r="M880" s="237"/>
      <c r="N880" s="238"/>
      <c r="O880" s="238"/>
      <c r="P880" s="238"/>
      <c r="Q880" s="238"/>
      <c r="R880" s="238"/>
      <c r="S880" s="238"/>
      <c r="T880" s="23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40" t="s">
        <v>168</v>
      </c>
      <c r="AU880" s="240" t="s">
        <v>174</v>
      </c>
      <c r="AV880" s="14" t="s">
        <v>82</v>
      </c>
      <c r="AW880" s="14" t="s">
        <v>33</v>
      </c>
      <c r="AX880" s="14" t="s">
        <v>72</v>
      </c>
      <c r="AY880" s="240" t="s">
        <v>159</v>
      </c>
    </row>
    <row r="881" s="14" customFormat="1">
      <c r="A881" s="14"/>
      <c r="B881" s="230"/>
      <c r="C881" s="231"/>
      <c r="D881" s="221" t="s">
        <v>168</v>
      </c>
      <c r="E881" s="232" t="s">
        <v>19</v>
      </c>
      <c r="F881" s="233" t="s">
        <v>342</v>
      </c>
      <c r="G881" s="231"/>
      <c r="H881" s="234">
        <v>-0.81000000000000005</v>
      </c>
      <c r="I881" s="235"/>
      <c r="J881" s="231"/>
      <c r="K881" s="231"/>
      <c r="L881" s="236"/>
      <c r="M881" s="237"/>
      <c r="N881" s="238"/>
      <c r="O881" s="238"/>
      <c r="P881" s="238"/>
      <c r="Q881" s="238"/>
      <c r="R881" s="238"/>
      <c r="S881" s="238"/>
      <c r="T881" s="23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0" t="s">
        <v>168</v>
      </c>
      <c r="AU881" s="240" t="s">
        <v>174</v>
      </c>
      <c r="AV881" s="14" t="s">
        <v>82</v>
      </c>
      <c r="AW881" s="14" t="s">
        <v>33</v>
      </c>
      <c r="AX881" s="14" t="s">
        <v>72</v>
      </c>
      <c r="AY881" s="240" t="s">
        <v>159</v>
      </c>
    </row>
    <row r="882" s="14" customFormat="1">
      <c r="A882" s="14"/>
      <c r="B882" s="230"/>
      <c r="C882" s="231"/>
      <c r="D882" s="221" t="s">
        <v>168</v>
      </c>
      <c r="E882" s="232" t="s">
        <v>19</v>
      </c>
      <c r="F882" s="233" t="s">
        <v>343</v>
      </c>
      <c r="G882" s="231"/>
      <c r="H882" s="234">
        <v>-5.0899999999999999</v>
      </c>
      <c r="I882" s="235"/>
      <c r="J882" s="231"/>
      <c r="K882" s="231"/>
      <c r="L882" s="236"/>
      <c r="M882" s="237"/>
      <c r="N882" s="238"/>
      <c r="O882" s="238"/>
      <c r="P882" s="238"/>
      <c r="Q882" s="238"/>
      <c r="R882" s="238"/>
      <c r="S882" s="238"/>
      <c r="T882" s="23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0" t="s">
        <v>168</v>
      </c>
      <c r="AU882" s="240" t="s">
        <v>174</v>
      </c>
      <c r="AV882" s="14" t="s">
        <v>82</v>
      </c>
      <c r="AW882" s="14" t="s">
        <v>33</v>
      </c>
      <c r="AX882" s="14" t="s">
        <v>72</v>
      </c>
      <c r="AY882" s="240" t="s">
        <v>159</v>
      </c>
    </row>
    <row r="883" s="15" customFormat="1">
      <c r="A883" s="15"/>
      <c r="B883" s="241"/>
      <c r="C883" s="242"/>
      <c r="D883" s="221" t="s">
        <v>168</v>
      </c>
      <c r="E883" s="243" t="s">
        <v>19</v>
      </c>
      <c r="F883" s="244" t="s">
        <v>173</v>
      </c>
      <c r="G883" s="242"/>
      <c r="H883" s="245">
        <v>107.666</v>
      </c>
      <c r="I883" s="246"/>
      <c r="J883" s="242"/>
      <c r="K883" s="242"/>
      <c r="L883" s="247"/>
      <c r="M883" s="248"/>
      <c r="N883" s="249"/>
      <c r="O883" s="249"/>
      <c r="P883" s="249"/>
      <c r="Q883" s="249"/>
      <c r="R883" s="249"/>
      <c r="S883" s="249"/>
      <c r="T883" s="250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51" t="s">
        <v>168</v>
      </c>
      <c r="AU883" s="251" t="s">
        <v>174</v>
      </c>
      <c r="AV883" s="15" t="s">
        <v>174</v>
      </c>
      <c r="AW883" s="15" t="s">
        <v>33</v>
      </c>
      <c r="AX883" s="15" t="s">
        <v>72</v>
      </c>
      <c r="AY883" s="251" t="s">
        <v>159</v>
      </c>
    </row>
    <row r="884" s="14" customFormat="1">
      <c r="A884" s="14"/>
      <c r="B884" s="230"/>
      <c r="C884" s="231"/>
      <c r="D884" s="221" t="s">
        <v>168</v>
      </c>
      <c r="E884" s="232" t="s">
        <v>19</v>
      </c>
      <c r="F884" s="233" t="s">
        <v>344</v>
      </c>
      <c r="G884" s="231"/>
      <c r="H884" s="234">
        <v>630.45000000000005</v>
      </c>
      <c r="I884" s="235"/>
      <c r="J884" s="231"/>
      <c r="K884" s="231"/>
      <c r="L884" s="236"/>
      <c r="M884" s="237"/>
      <c r="N884" s="238"/>
      <c r="O884" s="238"/>
      <c r="P884" s="238"/>
      <c r="Q884" s="238"/>
      <c r="R884" s="238"/>
      <c r="S884" s="238"/>
      <c r="T884" s="23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0" t="s">
        <v>168</v>
      </c>
      <c r="AU884" s="240" t="s">
        <v>174</v>
      </c>
      <c r="AV884" s="14" t="s">
        <v>82</v>
      </c>
      <c r="AW884" s="14" t="s">
        <v>33</v>
      </c>
      <c r="AX884" s="14" t="s">
        <v>72</v>
      </c>
      <c r="AY884" s="240" t="s">
        <v>159</v>
      </c>
    </row>
    <row r="885" s="14" customFormat="1">
      <c r="A885" s="14"/>
      <c r="B885" s="230"/>
      <c r="C885" s="231"/>
      <c r="D885" s="221" t="s">
        <v>168</v>
      </c>
      <c r="E885" s="232" t="s">
        <v>19</v>
      </c>
      <c r="F885" s="233" t="s">
        <v>345</v>
      </c>
      <c r="G885" s="231"/>
      <c r="H885" s="234">
        <v>-15.390000000000001</v>
      </c>
      <c r="I885" s="235"/>
      <c r="J885" s="231"/>
      <c r="K885" s="231"/>
      <c r="L885" s="236"/>
      <c r="M885" s="237"/>
      <c r="N885" s="238"/>
      <c r="O885" s="238"/>
      <c r="P885" s="238"/>
      <c r="Q885" s="238"/>
      <c r="R885" s="238"/>
      <c r="S885" s="238"/>
      <c r="T885" s="239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0" t="s">
        <v>168</v>
      </c>
      <c r="AU885" s="240" t="s">
        <v>174</v>
      </c>
      <c r="AV885" s="14" t="s">
        <v>82</v>
      </c>
      <c r="AW885" s="14" t="s">
        <v>33</v>
      </c>
      <c r="AX885" s="14" t="s">
        <v>72</v>
      </c>
      <c r="AY885" s="240" t="s">
        <v>159</v>
      </c>
    </row>
    <row r="886" s="14" customFormat="1">
      <c r="A886" s="14"/>
      <c r="B886" s="230"/>
      <c r="C886" s="231"/>
      <c r="D886" s="221" t="s">
        <v>168</v>
      </c>
      <c r="E886" s="232" t="s">
        <v>19</v>
      </c>
      <c r="F886" s="233" t="s">
        <v>346</v>
      </c>
      <c r="G886" s="231"/>
      <c r="H886" s="234">
        <v>-2.2989999999999999</v>
      </c>
      <c r="I886" s="235"/>
      <c r="J886" s="231"/>
      <c r="K886" s="231"/>
      <c r="L886" s="236"/>
      <c r="M886" s="237"/>
      <c r="N886" s="238"/>
      <c r="O886" s="238"/>
      <c r="P886" s="238"/>
      <c r="Q886" s="238"/>
      <c r="R886" s="238"/>
      <c r="S886" s="238"/>
      <c r="T886" s="23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0" t="s">
        <v>168</v>
      </c>
      <c r="AU886" s="240" t="s">
        <v>174</v>
      </c>
      <c r="AV886" s="14" t="s">
        <v>82</v>
      </c>
      <c r="AW886" s="14" t="s">
        <v>33</v>
      </c>
      <c r="AX886" s="14" t="s">
        <v>72</v>
      </c>
      <c r="AY886" s="240" t="s">
        <v>159</v>
      </c>
    </row>
    <row r="887" s="14" customFormat="1">
      <c r="A887" s="14"/>
      <c r="B887" s="230"/>
      <c r="C887" s="231"/>
      <c r="D887" s="221" t="s">
        <v>168</v>
      </c>
      <c r="E887" s="232" t="s">
        <v>19</v>
      </c>
      <c r="F887" s="233" t="s">
        <v>347</v>
      </c>
      <c r="G887" s="231"/>
      <c r="H887" s="234">
        <v>-9.2400000000000002</v>
      </c>
      <c r="I887" s="235"/>
      <c r="J887" s="231"/>
      <c r="K887" s="231"/>
      <c r="L887" s="236"/>
      <c r="M887" s="237"/>
      <c r="N887" s="238"/>
      <c r="O887" s="238"/>
      <c r="P887" s="238"/>
      <c r="Q887" s="238"/>
      <c r="R887" s="238"/>
      <c r="S887" s="238"/>
      <c r="T887" s="23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0" t="s">
        <v>168</v>
      </c>
      <c r="AU887" s="240" t="s">
        <v>174</v>
      </c>
      <c r="AV887" s="14" t="s">
        <v>82</v>
      </c>
      <c r="AW887" s="14" t="s">
        <v>33</v>
      </c>
      <c r="AX887" s="14" t="s">
        <v>72</v>
      </c>
      <c r="AY887" s="240" t="s">
        <v>159</v>
      </c>
    </row>
    <row r="888" s="14" customFormat="1">
      <c r="A888" s="14"/>
      <c r="B888" s="230"/>
      <c r="C888" s="231"/>
      <c r="D888" s="221" t="s">
        <v>168</v>
      </c>
      <c r="E888" s="232" t="s">
        <v>19</v>
      </c>
      <c r="F888" s="233" t="s">
        <v>348</v>
      </c>
      <c r="G888" s="231"/>
      <c r="H888" s="234">
        <v>-1.6879999999999999</v>
      </c>
      <c r="I888" s="235"/>
      <c r="J888" s="231"/>
      <c r="K888" s="231"/>
      <c r="L888" s="236"/>
      <c r="M888" s="237"/>
      <c r="N888" s="238"/>
      <c r="O888" s="238"/>
      <c r="P888" s="238"/>
      <c r="Q888" s="238"/>
      <c r="R888" s="238"/>
      <c r="S888" s="238"/>
      <c r="T888" s="23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0" t="s">
        <v>168</v>
      </c>
      <c r="AU888" s="240" t="s">
        <v>174</v>
      </c>
      <c r="AV888" s="14" t="s">
        <v>82</v>
      </c>
      <c r="AW888" s="14" t="s">
        <v>33</v>
      </c>
      <c r="AX888" s="14" t="s">
        <v>72</v>
      </c>
      <c r="AY888" s="240" t="s">
        <v>159</v>
      </c>
    </row>
    <row r="889" s="14" customFormat="1">
      <c r="A889" s="14"/>
      <c r="B889" s="230"/>
      <c r="C889" s="231"/>
      <c r="D889" s="221" t="s">
        <v>168</v>
      </c>
      <c r="E889" s="232" t="s">
        <v>19</v>
      </c>
      <c r="F889" s="233" t="s">
        <v>349</v>
      </c>
      <c r="G889" s="231"/>
      <c r="H889" s="234">
        <v>-54.560000000000002</v>
      </c>
      <c r="I889" s="235"/>
      <c r="J889" s="231"/>
      <c r="K889" s="231"/>
      <c r="L889" s="236"/>
      <c r="M889" s="237"/>
      <c r="N889" s="238"/>
      <c r="O889" s="238"/>
      <c r="P889" s="238"/>
      <c r="Q889" s="238"/>
      <c r="R889" s="238"/>
      <c r="S889" s="238"/>
      <c r="T889" s="239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0" t="s">
        <v>168</v>
      </c>
      <c r="AU889" s="240" t="s">
        <v>174</v>
      </c>
      <c r="AV889" s="14" t="s">
        <v>82</v>
      </c>
      <c r="AW889" s="14" t="s">
        <v>33</v>
      </c>
      <c r="AX889" s="14" t="s">
        <v>72</v>
      </c>
      <c r="AY889" s="240" t="s">
        <v>159</v>
      </c>
    </row>
    <row r="890" s="14" customFormat="1">
      <c r="A890" s="14"/>
      <c r="B890" s="230"/>
      <c r="C890" s="231"/>
      <c r="D890" s="221" t="s">
        <v>168</v>
      </c>
      <c r="E890" s="232" t="s">
        <v>19</v>
      </c>
      <c r="F890" s="233" t="s">
        <v>350</v>
      </c>
      <c r="G890" s="231"/>
      <c r="H890" s="234">
        <v>-3.4350000000000001</v>
      </c>
      <c r="I890" s="235"/>
      <c r="J890" s="231"/>
      <c r="K890" s="231"/>
      <c r="L890" s="236"/>
      <c r="M890" s="237"/>
      <c r="N890" s="238"/>
      <c r="O890" s="238"/>
      <c r="P890" s="238"/>
      <c r="Q890" s="238"/>
      <c r="R890" s="238"/>
      <c r="S890" s="238"/>
      <c r="T890" s="23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0" t="s">
        <v>168</v>
      </c>
      <c r="AU890" s="240" t="s">
        <v>174</v>
      </c>
      <c r="AV890" s="14" t="s">
        <v>82</v>
      </c>
      <c r="AW890" s="14" t="s">
        <v>33</v>
      </c>
      <c r="AX890" s="14" t="s">
        <v>72</v>
      </c>
      <c r="AY890" s="240" t="s">
        <v>159</v>
      </c>
    </row>
    <row r="891" s="14" customFormat="1">
      <c r="A891" s="14"/>
      <c r="B891" s="230"/>
      <c r="C891" s="231"/>
      <c r="D891" s="221" t="s">
        <v>168</v>
      </c>
      <c r="E891" s="232" t="s">
        <v>19</v>
      </c>
      <c r="F891" s="233" t="s">
        <v>351</v>
      </c>
      <c r="G891" s="231"/>
      <c r="H891" s="234">
        <v>-1.8520000000000001</v>
      </c>
      <c r="I891" s="235"/>
      <c r="J891" s="231"/>
      <c r="K891" s="231"/>
      <c r="L891" s="236"/>
      <c r="M891" s="237"/>
      <c r="N891" s="238"/>
      <c r="O891" s="238"/>
      <c r="P891" s="238"/>
      <c r="Q891" s="238"/>
      <c r="R891" s="238"/>
      <c r="S891" s="238"/>
      <c r="T891" s="23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40" t="s">
        <v>168</v>
      </c>
      <c r="AU891" s="240" t="s">
        <v>174</v>
      </c>
      <c r="AV891" s="14" t="s">
        <v>82</v>
      </c>
      <c r="AW891" s="14" t="s">
        <v>33</v>
      </c>
      <c r="AX891" s="14" t="s">
        <v>72</v>
      </c>
      <c r="AY891" s="240" t="s">
        <v>159</v>
      </c>
    </row>
    <row r="892" s="14" customFormat="1">
      <c r="A892" s="14"/>
      <c r="B892" s="230"/>
      <c r="C892" s="231"/>
      <c r="D892" s="221" t="s">
        <v>168</v>
      </c>
      <c r="E892" s="232" t="s">
        <v>19</v>
      </c>
      <c r="F892" s="233" t="s">
        <v>352</v>
      </c>
      <c r="G892" s="231"/>
      <c r="H892" s="234">
        <v>-74.400000000000006</v>
      </c>
      <c r="I892" s="235"/>
      <c r="J892" s="231"/>
      <c r="K892" s="231"/>
      <c r="L892" s="236"/>
      <c r="M892" s="237"/>
      <c r="N892" s="238"/>
      <c r="O892" s="238"/>
      <c r="P892" s="238"/>
      <c r="Q892" s="238"/>
      <c r="R892" s="238"/>
      <c r="S892" s="238"/>
      <c r="T892" s="23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40" t="s">
        <v>168</v>
      </c>
      <c r="AU892" s="240" t="s">
        <v>174</v>
      </c>
      <c r="AV892" s="14" t="s">
        <v>82</v>
      </c>
      <c r="AW892" s="14" t="s">
        <v>33</v>
      </c>
      <c r="AX892" s="14" t="s">
        <v>72</v>
      </c>
      <c r="AY892" s="240" t="s">
        <v>159</v>
      </c>
    </row>
    <row r="893" s="14" customFormat="1">
      <c r="A893" s="14"/>
      <c r="B893" s="230"/>
      <c r="C893" s="231"/>
      <c r="D893" s="221" t="s">
        <v>168</v>
      </c>
      <c r="E893" s="232" t="s">
        <v>19</v>
      </c>
      <c r="F893" s="233" t="s">
        <v>353</v>
      </c>
      <c r="G893" s="231"/>
      <c r="H893" s="234">
        <v>-11.220000000000001</v>
      </c>
      <c r="I893" s="235"/>
      <c r="J893" s="231"/>
      <c r="K893" s="231"/>
      <c r="L893" s="236"/>
      <c r="M893" s="237"/>
      <c r="N893" s="238"/>
      <c r="O893" s="238"/>
      <c r="P893" s="238"/>
      <c r="Q893" s="238"/>
      <c r="R893" s="238"/>
      <c r="S893" s="238"/>
      <c r="T893" s="239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0" t="s">
        <v>168</v>
      </c>
      <c r="AU893" s="240" t="s">
        <v>174</v>
      </c>
      <c r="AV893" s="14" t="s">
        <v>82</v>
      </c>
      <c r="AW893" s="14" t="s">
        <v>33</v>
      </c>
      <c r="AX893" s="14" t="s">
        <v>72</v>
      </c>
      <c r="AY893" s="240" t="s">
        <v>159</v>
      </c>
    </row>
    <row r="894" s="15" customFormat="1">
      <c r="A894" s="15"/>
      <c r="B894" s="241"/>
      <c r="C894" s="242"/>
      <c r="D894" s="221" t="s">
        <v>168</v>
      </c>
      <c r="E894" s="243" t="s">
        <v>19</v>
      </c>
      <c r="F894" s="244" t="s">
        <v>173</v>
      </c>
      <c r="G894" s="242"/>
      <c r="H894" s="245">
        <v>456.36599999999999</v>
      </c>
      <c r="I894" s="246"/>
      <c r="J894" s="242"/>
      <c r="K894" s="242"/>
      <c r="L894" s="247"/>
      <c r="M894" s="248"/>
      <c r="N894" s="249"/>
      <c r="O894" s="249"/>
      <c r="P894" s="249"/>
      <c r="Q894" s="249"/>
      <c r="R894" s="249"/>
      <c r="S894" s="249"/>
      <c r="T894" s="250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51" t="s">
        <v>168</v>
      </c>
      <c r="AU894" s="251" t="s">
        <v>174</v>
      </c>
      <c r="AV894" s="15" t="s">
        <v>174</v>
      </c>
      <c r="AW894" s="15" t="s">
        <v>33</v>
      </c>
      <c r="AX894" s="15" t="s">
        <v>72</v>
      </c>
      <c r="AY894" s="251" t="s">
        <v>159</v>
      </c>
    </row>
    <row r="895" s="14" customFormat="1">
      <c r="A895" s="14"/>
      <c r="B895" s="230"/>
      <c r="C895" s="231"/>
      <c r="D895" s="221" t="s">
        <v>168</v>
      </c>
      <c r="E895" s="232" t="s">
        <v>19</v>
      </c>
      <c r="F895" s="233" t="s">
        <v>354</v>
      </c>
      <c r="G895" s="231"/>
      <c r="H895" s="234">
        <v>180.12000000000001</v>
      </c>
      <c r="I895" s="235"/>
      <c r="J895" s="231"/>
      <c r="K895" s="231"/>
      <c r="L895" s="236"/>
      <c r="M895" s="237"/>
      <c r="N895" s="238"/>
      <c r="O895" s="238"/>
      <c r="P895" s="238"/>
      <c r="Q895" s="238"/>
      <c r="R895" s="238"/>
      <c r="S895" s="238"/>
      <c r="T895" s="23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0" t="s">
        <v>168</v>
      </c>
      <c r="AU895" s="240" t="s">
        <v>174</v>
      </c>
      <c r="AV895" s="14" t="s">
        <v>82</v>
      </c>
      <c r="AW895" s="14" t="s">
        <v>33</v>
      </c>
      <c r="AX895" s="14" t="s">
        <v>72</v>
      </c>
      <c r="AY895" s="240" t="s">
        <v>159</v>
      </c>
    </row>
    <row r="896" s="14" customFormat="1">
      <c r="A896" s="14"/>
      <c r="B896" s="230"/>
      <c r="C896" s="231"/>
      <c r="D896" s="221" t="s">
        <v>168</v>
      </c>
      <c r="E896" s="232" t="s">
        <v>19</v>
      </c>
      <c r="F896" s="233" t="s">
        <v>355</v>
      </c>
      <c r="G896" s="231"/>
      <c r="H896" s="234">
        <v>-9.3900000000000006</v>
      </c>
      <c r="I896" s="235"/>
      <c r="J896" s="231"/>
      <c r="K896" s="231"/>
      <c r="L896" s="236"/>
      <c r="M896" s="237"/>
      <c r="N896" s="238"/>
      <c r="O896" s="238"/>
      <c r="P896" s="238"/>
      <c r="Q896" s="238"/>
      <c r="R896" s="238"/>
      <c r="S896" s="238"/>
      <c r="T896" s="23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0" t="s">
        <v>168</v>
      </c>
      <c r="AU896" s="240" t="s">
        <v>174</v>
      </c>
      <c r="AV896" s="14" t="s">
        <v>82</v>
      </c>
      <c r="AW896" s="14" t="s">
        <v>33</v>
      </c>
      <c r="AX896" s="14" t="s">
        <v>72</v>
      </c>
      <c r="AY896" s="240" t="s">
        <v>159</v>
      </c>
    </row>
    <row r="897" s="14" customFormat="1">
      <c r="A897" s="14"/>
      <c r="B897" s="230"/>
      <c r="C897" s="231"/>
      <c r="D897" s="221" t="s">
        <v>168</v>
      </c>
      <c r="E897" s="232" t="s">
        <v>19</v>
      </c>
      <c r="F897" s="233" t="s">
        <v>356</v>
      </c>
      <c r="G897" s="231"/>
      <c r="H897" s="234">
        <v>-9.2400000000000002</v>
      </c>
      <c r="I897" s="235"/>
      <c r="J897" s="231"/>
      <c r="K897" s="231"/>
      <c r="L897" s="236"/>
      <c r="M897" s="237"/>
      <c r="N897" s="238"/>
      <c r="O897" s="238"/>
      <c r="P897" s="238"/>
      <c r="Q897" s="238"/>
      <c r="R897" s="238"/>
      <c r="S897" s="238"/>
      <c r="T897" s="23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0" t="s">
        <v>168</v>
      </c>
      <c r="AU897" s="240" t="s">
        <v>174</v>
      </c>
      <c r="AV897" s="14" t="s">
        <v>82</v>
      </c>
      <c r="AW897" s="14" t="s">
        <v>33</v>
      </c>
      <c r="AX897" s="14" t="s">
        <v>72</v>
      </c>
      <c r="AY897" s="240" t="s">
        <v>159</v>
      </c>
    </row>
    <row r="898" s="15" customFormat="1">
      <c r="A898" s="15"/>
      <c r="B898" s="241"/>
      <c r="C898" s="242"/>
      <c r="D898" s="221" t="s">
        <v>168</v>
      </c>
      <c r="E898" s="243" t="s">
        <v>19</v>
      </c>
      <c r="F898" s="244" t="s">
        <v>173</v>
      </c>
      <c r="G898" s="242"/>
      <c r="H898" s="245">
        <v>161.49000000000001</v>
      </c>
      <c r="I898" s="246"/>
      <c r="J898" s="242"/>
      <c r="K898" s="242"/>
      <c r="L898" s="247"/>
      <c r="M898" s="248"/>
      <c r="N898" s="249"/>
      <c r="O898" s="249"/>
      <c r="P898" s="249"/>
      <c r="Q898" s="249"/>
      <c r="R898" s="249"/>
      <c r="S898" s="249"/>
      <c r="T898" s="250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51" t="s">
        <v>168</v>
      </c>
      <c r="AU898" s="251" t="s">
        <v>174</v>
      </c>
      <c r="AV898" s="15" t="s">
        <v>174</v>
      </c>
      <c r="AW898" s="15" t="s">
        <v>33</v>
      </c>
      <c r="AX898" s="15" t="s">
        <v>72</v>
      </c>
      <c r="AY898" s="251" t="s">
        <v>159</v>
      </c>
    </row>
    <row r="899" s="14" customFormat="1">
      <c r="A899" s="14"/>
      <c r="B899" s="230"/>
      <c r="C899" s="231"/>
      <c r="D899" s="221" t="s">
        <v>168</v>
      </c>
      <c r="E899" s="232" t="s">
        <v>19</v>
      </c>
      <c r="F899" s="233" t="s">
        <v>357</v>
      </c>
      <c r="G899" s="231"/>
      <c r="H899" s="234">
        <v>74.930000000000007</v>
      </c>
      <c r="I899" s="235"/>
      <c r="J899" s="231"/>
      <c r="K899" s="231"/>
      <c r="L899" s="236"/>
      <c r="M899" s="237"/>
      <c r="N899" s="238"/>
      <c r="O899" s="238"/>
      <c r="P899" s="238"/>
      <c r="Q899" s="238"/>
      <c r="R899" s="238"/>
      <c r="S899" s="238"/>
      <c r="T899" s="23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0" t="s">
        <v>168</v>
      </c>
      <c r="AU899" s="240" t="s">
        <v>174</v>
      </c>
      <c r="AV899" s="14" t="s">
        <v>82</v>
      </c>
      <c r="AW899" s="14" t="s">
        <v>33</v>
      </c>
      <c r="AX899" s="14" t="s">
        <v>72</v>
      </c>
      <c r="AY899" s="240" t="s">
        <v>159</v>
      </c>
    </row>
    <row r="900" s="14" customFormat="1">
      <c r="A900" s="14"/>
      <c r="B900" s="230"/>
      <c r="C900" s="231"/>
      <c r="D900" s="221" t="s">
        <v>168</v>
      </c>
      <c r="E900" s="232" t="s">
        <v>19</v>
      </c>
      <c r="F900" s="233" t="s">
        <v>358</v>
      </c>
      <c r="G900" s="231"/>
      <c r="H900" s="234">
        <v>-2.0910000000000002</v>
      </c>
      <c r="I900" s="235"/>
      <c r="J900" s="231"/>
      <c r="K900" s="231"/>
      <c r="L900" s="236"/>
      <c r="M900" s="237"/>
      <c r="N900" s="238"/>
      <c r="O900" s="238"/>
      <c r="P900" s="238"/>
      <c r="Q900" s="238"/>
      <c r="R900" s="238"/>
      <c r="S900" s="238"/>
      <c r="T900" s="23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0" t="s">
        <v>168</v>
      </c>
      <c r="AU900" s="240" t="s">
        <v>174</v>
      </c>
      <c r="AV900" s="14" t="s">
        <v>82</v>
      </c>
      <c r="AW900" s="14" t="s">
        <v>33</v>
      </c>
      <c r="AX900" s="14" t="s">
        <v>72</v>
      </c>
      <c r="AY900" s="240" t="s">
        <v>159</v>
      </c>
    </row>
    <row r="901" s="15" customFormat="1">
      <c r="A901" s="15"/>
      <c r="B901" s="241"/>
      <c r="C901" s="242"/>
      <c r="D901" s="221" t="s">
        <v>168</v>
      </c>
      <c r="E901" s="243" t="s">
        <v>19</v>
      </c>
      <c r="F901" s="244" t="s">
        <v>173</v>
      </c>
      <c r="G901" s="242"/>
      <c r="H901" s="245">
        <v>72.838999999999999</v>
      </c>
      <c r="I901" s="246"/>
      <c r="J901" s="242"/>
      <c r="K901" s="242"/>
      <c r="L901" s="247"/>
      <c r="M901" s="248"/>
      <c r="N901" s="249"/>
      <c r="O901" s="249"/>
      <c r="P901" s="249"/>
      <c r="Q901" s="249"/>
      <c r="R901" s="249"/>
      <c r="S901" s="249"/>
      <c r="T901" s="250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51" t="s">
        <v>168</v>
      </c>
      <c r="AU901" s="251" t="s">
        <v>174</v>
      </c>
      <c r="AV901" s="15" t="s">
        <v>174</v>
      </c>
      <c r="AW901" s="15" t="s">
        <v>33</v>
      </c>
      <c r="AX901" s="15" t="s">
        <v>72</v>
      </c>
      <c r="AY901" s="251" t="s">
        <v>159</v>
      </c>
    </row>
    <row r="902" s="13" customFormat="1">
      <c r="A902" s="13"/>
      <c r="B902" s="219"/>
      <c r="C902" s="220"/>
      <c r="D902" s="221" t="s">
        <v>168</v>
      </c>
      <c r="E902" s="222" t="s">
        <v>19</v>
      </c>
      <c r="F902" s="223" t="s">
        <v>265</v>
      </c>
      <c r="G902" s="220"/>
      <c r="H902" s="222" t="s">
        <v>19</v>
      </c>
      <c r="I902" s="224"/>
      <c r="J902" s="220"/>
      <c r="K902" s="220"/>
      <c r="L902" s="225"/>
      <c r="M902" s="226"/>
      <c r="N902" s="227"/>
      <c r="O902" s="227"/>
      <c r="P902" s="227"/>
      <c r="Q902" s="227"/>
      <c r="R902" s="227"/>
      <c r="S902" s="227"/>
      <c r="T902" s="22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29" t="s">
        <v>168</v>
      </c>
      <c r="AU902" s="229" t="s">
        <v>174</v>
      </c>
      <c r="AV902" s="13" t="s">
        <v>80</v>
      </c>
      <c r="AW902" s="13" t="s">
        <v>33</v>
      </c>
      <c r="AX902" s="13" t="s">
        <v>72</v>
      </c>
      <c r="AY902" s="229" t="s">
        <v>159</v>
      </c>
    </row>
    <row r="903" s="14" customFormat="1">
      <c r="A903" s="14"/>
      <c r="B903" s="230"/>
      <c r="C903" s="231"/>
      <c r="D903" s="221" t="s">
        <v>168</v>
      </c>
      <c r="E903" s="232" t="s">
        <v>19</v>
      </c>
      <c r="F903" s="233" t="s">
        <v>359</v>
      </c>
      <c r="G903" s="231"/>
      <c r="H903" s="234">
        <v>54.810000000000002</v>
      </c>
      <c r="I903" s="235"/>
      <c r="J903" s="231"/>
      <c r="K903" s="231"/>
      <c r="L903" s="236"/>
      <c r="M903" s="237"/>
      <c r="N903" s="238"/>
      <c r="O903" s="238"/>
      <c r="P903" s="238"/>
      <c r="Q903" s="238"/>
      <c r="R903" s="238"/>
      <c r="S903" s="238"/>
      <c r="T903" s="23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0" t="s">
        <v>168</v>
      </c>
      <c r="AU903" s="240" t="s">
        <v>174</v>
      </c>
      <c r="AV903" s="14" t="s">
        <v>82</v>
      </c>
      <c r="AW903" s="14" t="s">
        <v>33</v>
      </c>
      <c r="AX903" s="14" t="s">
        <v>72</v>
      </c>
      <c r="AY903" s="240" t="s">
        <v>159</v>
      </c>
    </row>
    <row r="904" s="14" customFormat="1">
      <c r="A904" s="14"/>
      <c r="B904" s="230"/>
      <c r="C904" s="231"/>
      <c r="D904" s="221" t="s">
        <v>168</v>
      </c>
      <c r="E904" s="232" t="s">
        <v>19</v>
      </c>
      <c r="F904" s="233" t="s">
        <v>360</v>
      </c>
      <c r="G904" s="231"/>
      <c r="H904" s="234">
        <v>30.789999999999999</v>
      </c>
      <c r="I904" s="235"/>
      <c r="J904" s="231"/>
      <c r="K904" s="231"/>
      <c r="L904" s="236"/>
      <c r="M904" s="237"/>
      <c r="N904" s="238"/>
      <c r="O904" s="238"/>
      <c r="P904" s="238"/>
      <c r="Q904" s="238"/>
      <c r="R904" s="238"/>
      <c r="S904" s="238"/>
      <c r="T904" s="23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0" t="s">
        <v>168</v>
      </c>
      <c r="AU904" s="240" t="s">
        <v>174</v>
      </c>
      <c r="AV904" s="14" t="s">
        <v>82</v>
      </c>
      <c r="AW904" s="14" t="s">
        <v>33</v>
      </c>
      <c r="AX904" s="14" t="s">
        <v>72</v>
      </c>
      <c r="AY904" s="240" t="s">
        <v>159</v>
      </c>
    </row>
    <row r="905" s="14" customFormat="1">
      <c r="A905" s="14"/>
      <c r="B905" s="230"/>
      <c r="C905" s="231"/>
      <c r="D905" s="221" t="s">
        <v>168</v>
      </c>
      <c r="E905" s="232" t="s">
        <v>19</v>
      </c>
      <c r="F905" s="233" t="s">
        <v>361</v>
      </c>
      <c r="G905" s="231"/>
      <c r="H905" s="234">
        <v>37.119999999999997</v>
      </c>
      <c r="I905" s="235"/>
      <c r="J905" s="231"/>
      <c r="K905" s="231"/>
      <c r="L905" s="236"/>
      <c r="M905" s="237"/>
      <c r="N905" s="238"/>
      <c r="O905" s="238"/>
      <c r="P905" s="238"/>
      <c r="Q905" s="238"/>
      <c r="R905" s="238"/>
      <c r="S905" s="238"/>
      <c r="T905" s="23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40" t="s">
        <v>168</v>
      </c>
      <c r="AU905" s="240" t="s">
        <v>174</v>
      </c>
      <c r="AV905" s="14" t="s">
        <v>82</v>
      </c>
      <c r="AW905" s="14" t="s">
        <v>33</v>
      </c>
      <c r="AX905" s="14" t="s">
        <v>72</v>
      </c>
      <c r="AY905" s="240" t="s">
        <v>159</v>
      </c>
    </row>
    <row r="906" s="14" customFormat="1">
      <c r="A906" s="14"/>
      <c r="B906" s="230"/>
      <c r="C906" s="231"/>
      <c r="D906" s="221" t="s">
        <v>168</v>
      </c>
      <c r="E906" s="232" t="s">
        <v>19</v>
      </c>
      <c r="F906" s="233" t="s">
        <v>362</v>
      </c>
      <c r="G906" s="231"/>
      <c r="H906" s="234">
        <v>22.620000000000001</v>
      </c>
      <c r="I906" s="235"/>
      <c r="J906" s="231"/>
      <c r="K906" s="231"/>
      <c r="L906" s="236"/>
      <c r="M906" s="237"/>
      <c r="N906" s="238"/>
      <c r="O906" s="238"/>
      <c r="P906" s="238"/>
      <c r="Q906" s="238"/>
      <c r="R906" s="238"/>
      <c r="S906" s="238"/>
      <c r="T906" s="23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40" t="s">
        <v>168</v>
      </c>
      <c r="AU906" s="240" t="s">
        <v>174</v>
      </c>
      <c r="AV906" s="14" t="s">
        <v>82</v>
      </c>
      <c r="AW906" s="14" t="s">
        <v>33</v>
      </c>
      <c r="AX906" s="14" t="s">
        <v>72</v>
      </c>
      <c r="AY906" s="240" t="s">
        <v>159</v>
      </c>
    </row>
    <row r="907" s="14" customFormat="1">
      <c r="A907" s="14"/>
      <c r="B907" s="230"/>
      <c r="C907" s="231"/>
      <c r="D907" s="221" t="s">
        <v>168</v>
      </c>
      <c r="E907" s="232" t="s">
        <v>19</v>
      </c>
      <c r="F907" s="233" t="s">
        <v>363</v>
      </c>
      <c r="G907" s="231"/>
      <c r="H907" s="234">
        <v>6.0899999999999999</v>
      </c>
      <c r="I907" s="235"/>
      <c r="J907" s="231"/>
      <c r="K907" s="231"/>
      <c r="L907" s="236"/>
      <c r="M907" s="237"/>
      <c r="N907" s="238"/>
      <c r="O907" s="238"/>
      <c r="P907" s="238"/>
      <c r="Q907" s="238"/>
      <c r="R907" s="238"/>
      <c r="S907" s="238"/>
      <c r="T907" s="23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0" t="s">
        <v>168</v>
      </c>
      <c r="AU907" s="240" t="s">
        <v>174</v>
      </c>
      <c r="AV907" s="14" t="s">
        <v>82</v>
      </c>
      <c r="AW907" s="14" t="s">
        <v>33</v>
      </c>
      <c r="AX907" s="14" t="s">
        <v>72</v>
      </c>
      <c r="AY907" s="240" t="s">
        <v>159</v>
      </c>
    </row>
    <row r="908" s="14" customFormat="1">
      <c r="A908" s="14"/>
      <c r="B908" s="230"/>
      <c r="C908" s="231"/>
      <c r="D908" s="221" t="s">
        <v>168</v>
      </c>
      <c r="E908" s="232" t="s">
        <v>19</v>
      </c>
      <c r="F908" s="233" t="s">
        <v>364</v>
      </c>
      <c r="G908" s="231"/>
      <c r="H908" s="234">
        <v>18.125</v>
      </c>
      <c r="I908" s="235"/>
      <c r="J908" s="231"/>
      <c r="K908" s="231"/>
      <c r="L908" s="236"/>
      <c r="M908" s="237"/>
      <c r="N908" s="238"/>
      <c r="O908" s="238"/>
      <c r="P908" s="238"/>
      <c r="Q908" s="238"/>
      <c r="R908" s="238"/>
      <c r="S908" s="238"/>
      <c r="T908" s="23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0" t="s">
        <v>168</v>
      </c>
      <c r="AU908" s="240" t="s">
        <v>174</v>
      </c>
      <c r="AV908" s="14" t="s">
        <v>82</v>
      </c>
      <c r="AW908" s="14" t="s">
        <v>33</v>
      </c>
      <c r="AX908" s="14" t="s">
        <v>72</v>
      </c>
      <c r="AY908" s="240" t="s">
        <v>159</v>
      </c>
    </row>
    <row r="909" s="14" customFormat="1">
      <c r="A909" s="14"/>
      <c r="B909" s="230"/>
      <c r="C909" s="231"/>
      <c r="D909" s="221" t="s">
        <v>168</v>
      </c>
      <c r="E909" s="232" t="s">
        <v>19</v>
      </c>
      <c r="F909" s="233" t="s">
        <v>365</v>
      </c>
      <c r="G909" s="231"/>
      <c r="H909" s="234">
        <v>33.640000000000001</v>
      </c>
      <c r="I909" s="235"/>
      <c r="J909" s="231"/>
      <c r="K909" s="231"/>
      <c r="L909" s="236"/>
      <c r="M909" s="237"/>
      <c r="N909" s="238"/>
      <c r="O909" s="238"/>
      <c r="P909" s="238"/>
      <c r="Q909" s="238"/>
      <c r="R909" s="238"/>
      <c r="S909" s="238"/>
      <c r="T909" s="23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0" t="s">
        <v>168</v>
      </c>
      <c r="AU909" s="240" t="s">
        <v>174</v>
      </c>
      <c r="AV909" s="14" t="s">
        <v>82</v>
      </c>
      <c r="AW909" s="14" t="s">
        <v>33</v>
      </c>
      <c r="AX909" s="14" t="s">
        <v>72</v>
      </c>
      <c r="AY909" s="240" t="s">
        <v>159</v>
      </c>
    </row>
    <row r="910" s="14" customFormat="1">
      <c r="A910" s="14"/>
      <c r="B910" s="230"/>
      <c r="C910" s="231"/>
      <c r="D910" s="221" t="s">
        <v>168</v>
      </c>
      <c r="E910" s="232" t="s">
        <v>19</v>
      </c>
      <c r="F910" s="233" t="s">
        <v>366</v>
      </c>
      <c r="G910" s="231"/>
      <c r="H910" s="234">
        <v>24.649999999999999</v>
      </c>
      <c r="I910" s="235"/>
      <c r="J910" s="231"/>
      <c r="K910" s="231"/>
      <c r="L910" s="236"/>
      <c r="M910" s="237"/>
      <c r="N910" s="238"/>
      <c r="O910" s="238"/>
      <c r="P910" s="238"/>
      <c r="Q910" s="238"/>
      <c r="R910" s="238"/>
      <c r="S910" s="238"/>
      <c r="T910" s="23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40" t="s">
        <v>168</v>
      </c>
      <c r="AU910" s="240" t="s">
        <v>174</v>
      </c>
      <c r="AV910" s="14" t="s">
        <v>82</v>
      </c>
      <c r="AW910" s="14" t="s">
        <v>33</v>
      </c>
      <c r="AX910" s="14" t="s">
        <v>72</v>
      </c>
      <c r="AY910" s="240" t="s">
        <v>159</v>
      </c>
    </row>
    <row r="911" s="14" customFormat="1">
      <c r="A911" s="14"/>
      <c r="B911" s="230"/>
      <c r="C911" s="231"/>
      <c r="D911" s="221" t="s">
        <v>168</v>
      </c>
      <c r="E911" s="232" t="s">
        <v>19</v>
      </c>
      <c r="F911" s="233" t="s">
        <v>367</v>
      </c>
      <c r="G911" s="231"/>
      <c r="H911" s="234">
        <v>-6.0750000000000002</v>
      </c>
      <c r="I911" s="235"/>
      <c r="J911" s="231"/>
      <c r="K911" s="231"/>
      <c r="L911" s="236"/>
      <c r="M911" s="237"/>
      <c r="N911" s="238"/>
      <c r="O911" s="238"/>
      <c r="P911" s="238"/>
      <c r="Q911" s="238"/>
      <c r="R911" s="238"/>
      <c r="S911" s="238"/>
      <c r="T911" s="23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0" t="s">
        <v>168</v>
      </c>
      <c r="AU911" s="240" t="s">
        <v>174</v>
      </c>
      <c r="AV911" s="14" t="s">
        <v>82</v>
      </c>
      <c r="AW911" s="14" t="s">
        <v>33</v>
      </c>
      <c r="AX911" s="14" t="s">
        <v>72</v>
      </c>
      <c r="AY911" s="240" t="s">
        <v>159</v>
      </c>
    </row>
    <row r="912" s="14" customFormat="1">
      <c r="A912" s="14"/>
      <c r="B912" s="230"/>
      <c r="C912" s="231"/>
      <c r="D912" s="221" t="s">
        <v>168</v>
      </c>
      <c r="E912" s="232" t="s">
        <v>19</v>
      </c>
      <c r="F912" s="233" t="s">
        <v>348</v>
      </c>
      <c r="G912" s="231"/>
      <c r="H912" s="234">
        <v>-1.6879999999999999</v>
      </c>
      <c r="I912" s="235"/>
      <c r="J912" s="231"/>
      <c r="K912" s="231"/>
      <c r="L912" s="236"/>
      <c r="M912" s="237"/>
      <c r="N912" s="238"/>
      <c r="O912" s="238"/>
      <c r="P912" s="238"/>
      <c r="Q912" s="238"/>
      <c r="R912" s="238"/>
      <c r="S912" s="238"/>
      <c r="T912" s="23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0" t="s">
        <v>168</v>
      </c>
      <c r="AU912" s="240" t="s">
        <v>174</v>
      </c>
      <c r="AV912" s="14" t="s">
        <v>82</v>
      </c>
      <c r="AW912" s="14" t="s">
        <v>33</v>
      </c>
      <c r="AX912" s="14" t="s">
        <v>72</v>
      </c>
      <c r="AY912" s="240" t="s">
        <v>159</v>
      </c>
    </row>
    <row r="913" s="14" customFormat="1">
      <c r="A913" s="14"/>
      <c r="B913" s="230"/>
      <c r="C913" s="231"/>
      <c r="D913" s="221" t="s">
        <v>168</v>
      </c>
      <c r="E913" s="232" t="s">
        <v>19</v>
      </c>
      <c r="F913" s="233" t="s">
        <v>368</v>
      </c>
      <c r="G913" s="231"/>
      <c r="H913" s="234">
        <v>-12.346</v>
      </c>
      <c r="I913" s="235"/>
      <c r="J913" s="231"/>
      <c r="K913" s="231"/>
      <c r="L913" s="236"/>
      <c r="M913" s="237"/>
      <c r="N913" s="238"/>
      <c r="O913" s="238"/>
      <c r="P913" s="238"/>
      <c r="Q913" s="238"/>
      <c r="R913" s="238"/>
      <c r="S913" s="238"/>
      <c r="T913" s="23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40" t="s">
        <v>168</v>
      </c>
      <c r="AU913" s="240" t="s">
        <v>174</v>
      </c>
      <c r="AV913" s="14" t="s">
        <v>82</v>
      </c>
      <c r="AW913" s="14" t="s">
        <v>33</v>
      </c>
      <c r="AX913" s="14" t="s">
        <v>72</v>
      </c>
      <c r="AY913" s="240" t="s">
        <v>159</v>
      </c>
    </row>
    <row r="914" s="13" customFormat="1">
      <c r="A914" s="13"/>
      <c r="B914" s="219"/>
      <c r="C914" s="220"/>
      <c r="D914" s="221" t="s">
        <v>168</v>
      </c>
      <c r="E914" s="222" t="s">
        <v>19</v>
      </c>
      <c r="F914" s="223" t="s">
        <v>369</v>
      </c>
      <c r="G914" s="220"/>
      <c r="H914" s="222" t="s">
        <v>19</v>
      </c>
      <c r="I914" s="224"/>
      <c r="J914" s="220"/>
      <c r="K914" s="220"/>
      <c r="L914" s="225"/>
      <c r="M914" s="226"/>
      <c r="N914" s="227"/>
      <c r="O914" s="227"/>
      <c r="P914" s="227"/>
      <c r="Q914" s="227"/>
      <c r="R914" s="227"/>
      <c r="S914" s="227"/>
      <c r="T914" s="22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29" t="s">
        <v>168</v>
      </c>
      <c r="AU914" s="229" t="s">
        <v>174</v>
      </c>
      <c r="AV914" s="13" t="s">
        <v>80</v>
      </c>
      <c r="AW914" s="13" t="s">
        <v>33</v>
      </c>
      <c r="AX914" s="13" t="s">
        <v>72</v>
      </c>
      <c r="AY914" s="229" t="s">
        <v>159</v>
      </c>
    </row>
    <row r="915" s="14" customFormat="1">
      <c r="A915" s="14"/>
      <c r="B915" s="230"/>
      <c r="C915" s="231"/>
      <c r="D915" s="221" t="s">
        <v>168</v>
      </c>
      <c r="E915" s="232" t="s">
        <v>19</v>
      </c>
      <c r="F915" s="233" t="s">
        <v>370</v>
      </c>
      <c r="G915" s="231"/>
      <c r="H915" s="234">
        <v>-3.6800000000000002</v>
      </c>
      <c r="I915" s="235"/>
      <c r="J915" s="231"/>
      <c r="K915" s="231"/>
      <c r="L915" s="236"/>
      <c r="M915" s="237"/>
      <c r="N915" s="238"/>
      <c r="O915" s="238"/>
      <c r="P915" s="238"/>
      <c r="Q915" s="238"/>
      <c r="R915" s="238"/>
      <c r="S915" s="238"/>
      <c r="T915" s="23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0" t="s">
        <v>168</v>
      </c>
      <c r="AU915" s="240" t="s">
        <v>174</v>
      </c>
      <c r="AV915" s="14" t="s">
        <v>82</v>
      </c>
      <c r="AW915" s="14" t="s">
        <v>33</v>
      </c>
      <c r="AX915" s="14" t="s">
        <v>72</v>
      </c>
      <c r="AY915" s="240" t="s">
        <v>159</v>
      </c>
    </row>
    <row r="916" s="14" customFormat="1">
      <c r="A916" s="14"/>
      <c r="B916" s="230"/>
      <c r="C916" s="231"/>
      <c r="D916" s="221" t="s">
        <v>168</v>
      </c>
      <c r="E916" s="232" t="s">
        <v>19</v>
      </c>
      <c r="F916" s="233" t="s">
        <v>371</v>
      </c>
      <c r="G916" s="231"/>
      <c r="H916" s="234">
        <v>-12.6</v>
      </c>
      <c r="I916" s="235"/>
      <c r="J916" s="231"/>
      <c r="K916" s="231"/>
      <c r="L916" s="236"/>
      <c r="M916" s="237"/>
      <c r="N916" s="238"/>
      <c r="O916" s="238"/>
      <c r="P916" s="238"/>
      <c r="Q916" s="238"/>
      <c r="R916" s="238"/>
      <c r="S916" s="238"/>
      <c r="T916" s="23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0" t="s">
        <v>168</v>
      </c>
      <c r="AU916" s="240" t="s">
        <v>174</v>
      </c>
      <c r="AV916" s="14" t="s">
        <v>82</v>
      </c>
      <c r="AW916" s="14" t="s">
        <v>33</v>
      </c>
      <c r="AX916" s="14" t="s">
        <v>72</v>
      </c>
      <c r="AY916" s="240" t="s">
        <v>159</v>
      </c>
    </row>
    <row r="917" s="14" customFormat="1">
      <c r="A917" s="14"/>
      <c r="B917" s="230"/>
      <c r="C917" s="231"/>
      <c r="D917" s="221" t="s">
        <v>168</v>
      </c>
      <c r="E917" s="232" t="s">
        <v>19</v>
      </c>
      <c r="F917" s="233" t="s">
        <v>372</v>
      </c>
      <c r="G917" s="231"/>
      <c r="H917" s="234">
        <v>-13.9</v>
      </c>
      <c r="I917" s="235"/>
      <c r="J917" s="231"/>
      <c r="K917" s="231"/>
      <c r="L917" s="236"/>
      <c r="M917" s="237"/>
      <c r="N917" s="238"/>
      <c r="O917" s="238"/>
      <c r="P917" s="238"/>
      <c r="Q917" s="238"/>
      <c r="R917" s="238"/>
      <c r="S917" s="238"/>
      <c r="T917" s="239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0" t="s">
        <v>168</v>
      </c>
      <c r="AU917" s="240" t="s">
        <v>174</v>
      </c>
      <c r="AV917" s="14" t="s">
        <v>82</v>
      </c>
      <c r="AW917" s="14" t="s">
        <v>33</v>
      </c>
      <c r="AX917" s="14" t="s">
        <v>72</v>
      </c>
      <c r="AY917" s="240" t="s">
        <v>159</v>
      </c>
    </row>
    <row r="918" s="14" customFormat="1">
      <c r="A918" s="14"/>
      <c r="B918" s="230"/>
      <c r="C918" s="231"/>
      <c r="D918" s="221" t="s">
        <v>168</v>
      </c>
      <c r="E918" s="232" t="s">
        <v>19</v>
      </c>
      <c r="F918" s="233" t="s">
        <v>373</v>
      </c>
      <c r="G918" s="231"/>
      <c r="H918" s="234">
        <v>-14.199999999999999</v>
      </c>
      <c r="I918" s="235"/>
      <c r="J918" s="231"/>
      <c r="K918" s="231"/>
      <c r="L918" s="236"/>
      <c r="M918" s="237"/>
      <c r="N918" s="238"/>
      <c r="O918" s="238"/>
      <c r="P918" s="238"/>
      <c r="Q918" s="238"/>
      <c r="R918" s="238"/>
      <c r="S918" s="238"/>
      <c r="T918" s="23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40" t="s">
        <v>168</v>
      </c>
      <c r="AU918" s="240" t="s">
        <v>174</v>
      </c>
      <c r="AV918" s="14" t="s">
        <v>82</v>
      </c>
      <c r="AW918" s="14" t="s">
        <v>33</v>
      </c>
      <c r="AX918" s="14" t="s">
        <v>72</v>
      </c>
      <c r="AY918" s="240" t="s">
        <v>159</v>
      </c>
    </row>
    <row r="919" s="15" customFormat="1">
      <c r="A919" s="15"/>
      <c r="B919" s="241"/>
      <c r="C919" s="242"/>
      <c r="D919" s="221" t="s">
        <v>168</v>
      </c>
      <c r="E919" s="243" t="s">
        <v>19</v>
      </c>
      <c r="F919" s="244" t="s">
        <v>173</v>
      </c>
      <c r="G919" s="242"/>
      <c r="H919" s="245">
        <v>163.356</v>
      </c>
      <c r="I919" s="246"/>
      <c r="J919" s="242"/>
      <c r="K919" s="242"/>
      <c r="L919" s="247"/>
      <c r="M919" s="248"/>
      <c r="N919" s="249"/>
      <c r="O919" s="249"/>
      <c r="P919" s="249"/>
      <c r="Q919" s="249"/>
      <c r="R919" s="249"/>
      <c r="S919" s="249"/>
      <c r="T919" s="250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51" t="s">
        <v>168</v>
      </c>
      <c r="AU919" s="251" t="s">
        <v>174</v>
      </c>
      <c r="AV919" s="15" t="s">
        <v>174</v>
      </c>
      <c r="AW919" s="15" t="s">
        <v>33</v>
      </c>
      <c r="AX919" s="15" t="s">
        <v>72</v>
      </c>
      <c r="AY919" s="251" t="s">
        <v>159</v>
      </c>
    </row>
    <row r="920" s="16" customFormat="1">
      <c r="A920" s="16"/>
      <c r="B920" s="252"/>
      <c r="C920" s="253"/>
      <c r="D920" s="221" t="s">
        <v>168</v>
      </c>
      <c r="E920" s="254" t="s">
        <v>19</v>
      </c>
      <c r="F920" s="255" t="s">
        <v>179</v>
      </c>
      <c r="G920" s="253"/>
      <c r="H920" s="256">
        <v>961.71699999999998</v>
      </c>
      <c r="I920" s="257"/>
      <c r="J920" s="253"/>
      <c r="K920" s="253"/>
      <c r="L920" s="258"/>
      <c r="M920" s="259"/>
      <c r="N920" s="260"/>
      <c r="O920" s="260"/>
      <c r="P920" s="260"/>
      <c r="Q920" s="260"/>
      <c r="R920" s="260"/>
      <c r="S920" s="260"/>
      <c r="T920" s="261"/>
      <c r="U920" s="16"/>
      <c r="V920" s="16"/>
      <c r="W920" s="16"/>
      <c r="X920" s="16"/>
      <c r="Y920" s="16"/>
      <c r="Z920" s="16"/>
      <c r="AA920" s="16"/>
      <c r="AB920" s="16"/>
      <c r="AC920" s="16"/>
      <c r="AD920" s="16"/>
      <c r="AE920" s="16"/>
      <c r="AT920" s="262" t="s">
        <v>168</v>
      </c>
      <c r="AU920" s="262" t="s">
        <v>174</v>
      </c>
      <c r="AV920" s="16" t="s">
        <v>166</v>
      </c>
      <c r="AW920" s="16" t="s">
        <v>33</v>
      </c>
      <c r="AX920" s="16" t="s">
        <v>80</v>
      </c>
      <c r="AY920" s="262" t="s">
        <v>159</v>
      </c>
    </row>
    <row r="921" s="12" customFormat="1" ht="22.8" customHeight="1">
      <c r="A921" s="12"/>
      <c r="B921" s="190"/>
      <c r="C921" s="191"/>
      <c r="D921" s="192" t="s">
        <v>71</v>
      </c>
      <c r="E921" s="204" t="s">
        <v>1101</v>
      </c>
      <c r="F921" s="204" t="s">
        <v>1102</v>
      </c>
      <c r="G921" s="191"/>
      <c r="H921" s="191"/>
      <c r="I921" s="194"/>
      <c r="J921" s="205">
        <f>BK921</f>
        <v>0</v>
      </c>
      <c r="K921" s="191"/>
      <c r="L921" s="196"/>
      <c r="M921" s="197"/>
      <c r="N921" s="198"/>
      <c r="O921" s="198"/>
      <c r="P921" s="199">
        <f>SUM(P922:P934)</f>
        <v>0</v>
      </c>
      <c r="Q921" s="198"/>
      <c r="R921" s="199">
        <f>SUM(R922:R934)</f>
        <v>0</v>
      </c>
      <c r="S921" s="198"/>
      <c r="T921" s="200">
        <f>SUM(T922:T934)</f>
        <v>0</v>
      </c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R921" s="201" t="s">
        <v>80</v>
      </c>
      <c r="AT921" s="202" t="s">
        <v>71</v>
      </c>
      <c r="AU921" s="202" t="s">
        <v>80</v>
      </c>
      <c r="AY921" s="201" t="s">
        <v>159</v>
      </c>
      <c r="BK921" s="203">
        <f>SUM(BK922:BK934)</f>
        <v>0</v>
      </c>
    </row>
    <row r="922" s="2" customFormat="1" ht="24.15" customHeight="1">
      <c r="A922" s="40"/>
      <c r="B922" s="41"/>
      <c r="C922" s="206" t="s">
        <v>1103</v>
      </c>
      <c r="D922" s="206" t="s">
        <v>161</v>
      </c>
      <c r="E922" s="207" t="s">
        <v>1104</v>
      </c>
      <c r="F922" s="208" t="s">
        <v>1105</v>
      </c>
      <c r="G922" s="209" t="s">
        <v>207</v>
      </c>
      <c r="H922" s="210">
        <v>0.40999999999999998</v>
      </c>
      <c r="I922" s="211"/>
      <c r="J922" s="212">
        <f>ROUND(I922*H922,2)</f>
        <v>0</v>
      </c>
      <c r="K922" s="208" t="s">
        <v>19</v>
      </c>
      <c r="L922" s="46"/>
      <c r="M922" s="213" t="s">
        <v>19</v>
      </c>
      <c r="N922" s="214" t="s">
        <v>43</v>
      </c>
      <c r="O922" s="86"/>
      <c r="P922" s="215">
        <f>O922*H922</f>
        <v>0</v>
      </c>
      <c r="Q922" s="215">
        <v>0</v>
      </c>
      <c r="R922" s="215">
        <f>Q922*H922</f>
        <v>0</v>
      </c>
      <c r="S922" s="215">
        <v>0</v>
      </c>
      <c r="T922" s="216">
        <f>S922*H922</f>
        <v>0</v>
      </c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R922" s="217" t="s">
        <v>166</v>
      </c>
      <c r="AT922" s="217" t="s">
        <v>161</v>
      </c>
      <c r="AU922" s="217" t="s">
        <v>82</v>
      </c>
      <c r="AY922" s="19" t="s">
        <v>159</v>
      </c>
      <c r="BE922" s="218">
        <f>IF(N922="základní",J922,0)</f>
        <v>0</v>
      </c>
      <c r="BF922" s="218">
        <f>IF(N922="snížená",J922,0)</f>
        <v>0</v>
      </c>
      <c r="BG922" s="218">
        <f>IF(N922="zákl. přenesená",J922,0)</f>
        <v>0</v>
      </c>
      <c r="BH922" s="218">
        <f>IF(N922="sníž. přenesená",J922,0)</f>
        <v>0</v>
      </c>
      <c r="BI922" s="218">
        <f>IF(N922="nulová",J922,0)</f>
        <v>0</v>
      </c>
      <c r="BJ922" s="19" t="s">
        <v>80</v>
      </c>
      <c r="BK922" s="218">
        <f>ROUND(I922*H922,2)</f>
        <v>0</v>
      </c>
      <c r="BL922" s="19" t="s">
        <v>166</v>
      </c>
      <c r="BM922" s="217" t="s">
        <v>1106</v>
      </c>
    </row>
    <row r="923" s="2" customFormat="1">
      <c r="A923" s="40"/>
      <c r="B923" s="41"/>
      <c r="C923" s="42"/>
      <c r="D923" s="221" t="s">
        <v>1107</v>
      </c>
      <c r="E923" s="42"/>
      <c r="F923" s="273" t="s">
        <v>1108</v>
      </c>
      <c r="G923" s="42"/>
      <c r="H923" s="42"/>
      <c r="I923" s="274"/>
      <c r="J923" s="42"/>
      <c r="K923" s="42"/>
      <c r="L923" s="46"/>
      <c r="M923" s="275"/>
      <c r="N923" s="276"/>
      <c r="O923" s="86"/>
      <c r="P923" s="86"/>
      <c r="Q923" s="86"/>
      <c r="R923" s="86"/>
      <c r="S923" s="86"/>
      <c r="T923" s="87"/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T923" s="19" t="s">
        <v>1107</v>
      </c>
      <c r="AU923" s="19" t="s">
        <v>82</v>
      </c>
    </row>
    <row r="924" s="14" customFormat="1">
      <c r="A924" s="14"/>
      <c r="B924" s="230"/>
      <c r="C924" s="231"/>
      <c r="D924" s="221" t="s">
        <v>168</v>
      </c>
      <c r="E924" s="232" t="s">
        <v>19</v>
      </c>
      <c r="F924" s="233" t="s">
        <v>1109</v>
      </c>
      <c r="G924" s="231"/>
      <c r="H924" s="234">
        <v>0.40999999999999998</v>
      </c>
      <c r="I924" s="235"/>
      <c r="J924" s="231"/>
      <c r="K924" s="231"/>
      <c r="L924" s="236"/>
      <c r="M924" s="237"/>
      <c r="N924" s="238"/>
      <c r="O924" s="238"/>
      <c r="P924" s="238"/>
      <c r="Q924" s="238"/>
      <c r="R924" s="238"/>
      <c r="S924" s="238"/>
      <c r="T924" s="23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40" t="s">
        <v>168</v>
      </c>
      <c r="AU924" s="240" t="s">
        <v>82</v>
      </c>
      <c r="AV924" s="14" t="s">
        <v>82</v>
      </c>
      <c r="AW924" s="14" t="s">
        <v>33</v>
      </c>
      <c r="AX924" s="14" t="s">
        <v>72</v>
      </c>
      <c r="AY924" s="240" t="s">
        <v>159</v>
      </c>
    </row>
    <row r="925" s="15" customFormat="1">
      <c r="A925" s="15"/>
      <c r="B925" s="241"/>
      <c r="C925" s="242"/>
      <c r="D925" s="221" t="s">
        <v>168</v>
      </c>
      <c r="E925" s="243" t="s">
        <v>19</v>
      </c>
      <c r="F925" s="244" t="s">
        <v>173</v>
      </c>
      <c r="G925" s="242"/>
      <c r="H925" s="245">
        <v>0.40999999999999998</v>
      </c>
      <c r="I925" s="246"/>
      <c r="J925" s="242"/>
      <c r="K925" s="242"/>
      <c r="L925" s="247"/>
      <c r="M925" s="248"/>
      <c r="N925" s="249"/>
      <c r="O925" s="249"/>
      <c r="P925" s="249"/>
      <c r="Q925" s="249"/>
      <c r="R925" s="249"/>
      <c r="S925" s="249"/>
      <c r="T925" s="250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51" t="s">
        <v>168</v>
      </c>
      <c r="AU925" s="251" t="s">
        <v>82</v>
      </c>
      <c r="AV925" s="15" t="s">
        <v>174</v>
      </c>
      <c r="AW925" s="15" t="s">
        <v>33</v>
      </c>
      <c r="AX925" s="15" t="s">
        <v>80</v>
      </c>
      <c r="AY925" s="251" t="s">
        <v>159</v>
      </c>
    </row>
    <row r="926" s="2" customFormat="1" ht="24.15" customHeight="1">
      <c r="A926" s="40"/>
      <c r="B926" s="41"/>
      <c r="C926" s="206" t="s">
        <v>1110</v>
      </c>
      <c r="D926" s="206" t="s">
        <v>161</v>
      </c>
      <c r="E926" s="207" t="s">
        <v>1111</v>
      </c>
      <c r="F926" s="208" t="s">
        <v>1112</v>
      </c>
      <c r="G926" s="209" t="s">
        <v>207</v>
      </c>
      <c r="H926" s="210">
        <v>246.50800000000001</v>
      </c>
      <c r="I926" s="211"/>
      <c r="J926" s="212">
        <f>ROUND(I926*H926,2)</f>
        <v>0</v>
      </c>
      <c r="K926" s="208" t="s">
        <v>165</v>
      </c>
      <c r="L926" s="46"/>
      <c r="M926" s="213" t="s">
        <v>19</v>
      </c>
      <c r="N926" s="214" t="s">
        <v>43</v>
      </c>
      <c r="O926" s="86"/>
      <c r="P926" s="215">
        <f>O926*H926</f>
        <v>0</v>
      </c>
      <c r="Q926" s="215">
        <v>0</v>
      </c>
      <c r="R926" s="215">
        <f>Q926*H926</f>
        <v>0</v>
      </c>
      <c r="S926" s="215">
        <v>0</v>
      </c>
      <c r="T926" s="216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17" t="s">
        <v>166</v>
      </c>
      <c r="AT926" s="217" t="s">
        <v>161</v>
      </c>
      <c r="AU926" s="217" t="s">
        <v>82</v>
      </c>
      <c r="AY926" s="19" t="s">
        <v>159</v>
      </c>
      <c r="BE926" s="218">
        <f>IF(N926="základní",J926,0)</f>
        <v>0</v>
      </c>
      <c r="BF926" s="218">
        <f>IF(N926="snížená",J926,0)</f>
        <v>0</v>
      </c>
      <c r="BG926" s="218">
        <f>IF(N926="zákl. přenesená",J926,0)</f>
        <v>0</v>
      </c>
      <c r="BH926" s="218">
        <f>IF(N926="sníž. přenesená",J926,0)</f>
        <v>0</v>
      </c>
      <c r="BI926" s="218">
        <f>IF(N926="nulová",J926,0)</f>
        <v>0</v>
      </c>
      <c r="BJ926" s="19" t="s">
        <v>80</v>
      </c>
      <c r="BK926" s="218">
        <f>ROUND(I926*H926,2)</f>
        <v>0</v>
      </c>
      <c r="BL926" s="19" t="s">
        <v>166</v>
      </c>
      <c r="BM926" s="217" t="s">
        <v>1113</v>
      </c>
    </row>
    <row r="927" s="2" customFormat="1" ht="21.75" customHeight="1">
      <c r="A927" s="40"/>
      <c r="B927" s="41"/>
      <c r="C927" s="206" t="s">
        <v>1114</v>
      </c>
      <c r="D927" s="206" t="s">
        <v>161</v>
      </c>
      <c r="E927" s="207" t="s">
        <v>1115</v>
      </c>
      <c r="F927" s="208" t="s">
        <v>1116</v>
      </c>
      <c r="G927" s="209" t="s">
        <v>207</v>
      </c>
      <c r="H927" s="210">
        <v>246.09800000000001</v>
      </c>
      <c r="I927" s="211"/>
      <c r="J927" s="212">
        <f>ROUND(I927*H927,2)</f>
        <v>0</v>
      </c>
      <c r="K927" s="208" t="s">
        <v>165</v>
      </c>
      <c r="L927" s="46"/>
      <c r="M927" s="213" t="s">
        <v>19</v>
      </c>
      <c r="N927" s="214" t="s">
        <v>43</v>
      </c>
      <c r="O927" s="86"/>
      <c r="P927" s="215">
        <f>O927*H927</f>
        <v>0</v>
      </c>
      <c r="Q927" s="215">
        <v>0</v>
      </c>
      <c r="R927" s="215">
        <f>Q927*H927</f>
        <v>0</v>
      </c>
      <c r="S927" s="215">
        <v>0</v>
      </c>
      <c r="T927" s="216">
        <f>S927*H927</f>
        <v>0</v>
      </c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R927" s="217" t="s">
        <v>166</v>
      </c>
      <c r="AT927" s="217" t="s">
        <v>161</v>
      </c>
      <c r="AU927" s="217" t="s">
        <v>82</v>
      </c>
      <c r="AY927" s="19" t="s">
        <v>159</v>
      </c>
      <c r="BE927" s="218">
        <f>IF(N927="základní",J927,0)</f>
        <v>0</v>
      </c>
      <c r="BF927" s="218">
        <f>IF(N927="snížená",J927,0)</f>
        <v>0</v>
      </c>
      <c r="BG927" s="218">
        <f>IF(N927="zákl. přenesená",J927,0)</f>
        <v>0</v>
      </c>
      <c r="BH927" s="218">
        <f>IF(N927="sníž. přenesená",J927,0)</f>
        <v>0</v>
      </c>
      <c r="BI927" s="218">
        <f>IF(N927="nulová",J927,0)</f>
        <v>0</v>
      </c>
      <c r="BJ927" s="19" t="s">
        <v>80</v>
      </c>
      <c r="BK927" s="218">
        <f>ROUND(I927*H927,2)</f>
        <v>0</v>
      </c>
      <c r="BL927" s="19" t="s">
        <v>166</v>
      </c>
      <c r="BM927" s="217" t="s">
        <v>1117</v>
      </c>
    </row>
    <row r="928" s="14" customFormat="1">
      <c r="A928" s="14"/>
      <c r="B928" s="230"/>
      <c r="C928" s="231"/>
      <c r="D928" s="221" t="s">
        <v>168</v>
      </c>
      <c r="E928" s="232" t="s">
        <v>19</v>
      </c>
      <c r="F928" s="233" t="s">
        <v>1118</v>
      </c>
      <c r="G928" s="231"/>
      <c r="H928" s="234">
        <v>246.09800000000001</v>
      </c>
      <c r="I928" s="235"/>
      <c r="J928" s="231"/>
      <c r="K928" s="231"/>
      <c r="L928" s="236"/>
      <c r="M928" s="237"/>
      <c r="N928" s="238"/>
      <c r="O928" s="238"/>
      <c r="P928" s="238"/>
      <c r="Q928" s="238"/>
      <c r="R928" s="238"/>
      <c r="S928" s="238"/>
      <c r="T928" s="23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40" t="s">
        <v>168</v>
      </c>
      <c r="AU928" s="240" t="s">
        <v>82</v>
      </c>
      <c r="AV928" s="14" t="s">
        <v>82</v>
      </c>
      <c r="AW928" s="14" t="s">
        <v>33</v>
      </c>
      <c r="AX928" s="14" t="s">
        <v>72</v>
      </c>
      <c r="AY928" s="240" t="s">
        <v>159</v>
      </c>
    </row>
    <row r="929" s="15" customFormat="1">
      <c r="A929" s="15"/>
      <c r="B929" s="241"/>
      <c r="C929" s="242"/>
      <c r="D929" s="221" t="s">
        <v>168</v>
      </c>
      <c r="E929" s="243" t="s">
        <v>19</v>
      </c>
      <c r="F929" s="244" t="s">
        <v>173</v>
      </c>
      <c r="G929" s="242"/>
      <c r="H929" s="245">
        <v>246.09800000000001</v>
      </c>
      <c r="I929" s="246"/>
      <c r="J929" s="242"/>
      <c r="K929" s="242"/>
      <c r="L929" s="247"/>
      <c r="M929" s="248"/>
      <c r="N929" s="249"/>
      <c r="O929" s="249"/>
      <c r="P929" s="249"/>
      <c r="Q929" s="249"/>
      <c r="R929" s="249"/>
      <c r="S929" s="249"/>
      <c r="T929" s="250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T929" s="251" t="s">
        <v>168</v>
      </c>
      <c r="AU929" s="251" t="s">
        <v>82</v>
      </c>
      <c r="AV929" s="15" t="s">
        <v>174</v>
      </c>
      <c r="AW929" s="15" t="s">
        <v>33</v>
      </c>
      <c r="AX929" s="15" t="s">
        <v>80</v>
      </c>
      <c r="AY929" s="251" t="s">
        <v>159</v>
      </c>
    </row>
    <row r="930" s="2" customFormat="1" ht="24.15" customHeight="1">
      <c r="A930" s="40"/>
      <c r="B930" s="41"/>
      <c r="C930" s="206" t="s">
        <v>1119</v>
      </c>
      <c r="D930" s="206" t="s">
        <v>161</v>
      </c>
      <c r="E930" s="207" t="s">
        <v>1120</v>
      </c>
      <c r="F930" s="208" t="s">
        <v>1121</v>
      </c>
      <c r="G930" s="209" t="s">
        <v>207</v>
      </c>
      <c r="H930" s="210">
        <v>2214.8820000000001</v>
      </c>
      <c r="I930" s="211"/>
      <c r="J930" s="212">
        <f>ROUND(I930*H930,2)</f>
        <v>0</v>
      </c>
      <c r="K930" s="208" t="s">
        <v>165</v>
      </c>
      <c r="L930" s="46"/>
      <c r="M930" s="213" t="s">
        <v>19</v>
      </c>
      <c r="N930" s="214" t="s">
        <v>43</v>
      </c>
      <c r="O930" s="86"/>
      <c r="P930" s="215">
        <f>O930*H930</f>
        <v>0</v>
      </c>
      <c r="Q930" s="215">
        <v>0</v>
      </c>
      <c r="R930" s="215">
        <f>Q930*H930</f>
        <v>0</v>
      </c>
      <c r="S930" s="215">
        <v>0</v>
      </c>
      <c r="T930" s="216">
        <f>S930*H930</f>
        <v>0</v>
      </c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R930" s="217" t="s">
        <v>166</v>
      </c>
      <c r="AT930" s="217" t="s">
        <v>161</v>
      </c>
      <c r="AU930" s="217" t="s">
        <v>82</v>
      </c>
      <c r="AY930" s="19" t="s">
        <v>159</v>
      </c>
      <c r="BE930" s="218">
        <f>IF(N930="základní",J930,0)</f>
        <v>0</v>
      </c>
      <c r="BF930" s="218">
        <f>IF(N930="snížená",J930,0)</f>
        <v>0</v>
      </c>
      <c r="BG930" s="218">
        <f>IF(N930="zákl. přenesená",J930,0)</f>
        <v>0</v>
      </c>
      <c r="BH930" s="218">
        <f>IF(N930="sníž. přenesená",J930,0)</f>
        <v>0</v>
      </c>
      <c r="BI930" s="218">
        <f>IF(N930="nulová",J930,0)</f>
        <v>0</v>
      </c>
      <c r="BJ930" s="19" t="s">
        <v>80</v>
      </c>
      <c r="BK930" s="218">
        <f>ROUND(I930*H930,2)</f>
        <v>0</v>
      </c>
      <c r="BL930" s="19" t="s">
        <v>166</v>
      </c>
      <c r="BM930" s="217" t="s">
        <v>1122</v>
      </c>
    </row>
    <row r="931" s="14" customFormat="1">
      <c r="A931" s="14"/>
      <c r="B931" s="230"/>
      <c r="C931" s="231"/>
      <c r="D931" s="221" t="s">
        <v>168</v>
      </c>
      <c r="E931" s="231"/>
      <c r="F931" s="233" t="s">
        <v>1123</v>
      </c>
      <c r="G931" s="231"/>
      <c r="H931" s="234">
        <v>2214.8820000000001</v>
      </c>
      <c r="I931" s="235"/>
      <c r="J931" s="231"/>
      <c r="K931" s="231"/>
      <c r="L931" s="236"/>
      <c r="M931" s="237"/>
      <c r="N931" s="238"/>
      <c r="O931" s="238"/>
      <c r="P931" s="238"/>
      <c r="Q931" s="238"/>
      <c r="R931" s="238"/>
      <c r="S931" s="238"/>
      <c r="T931" s="23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40" t="s">
        <v>168</v>
      </c>
      <c r="AU931" s="240" t="s">
        <v>82</v>
      </c>
      <c r="AV931" s="14" t="s">
        <v>82</v>
      </c>
      <c r="AW931" s="14" t="s">
        <v>4</v>
      </c>
      <c r="AX931" s="14" t="s">
        <v>80</v>
      </c>
      <c r="AY931" s="240" t="s">
        <v>159</v>
      </c>
    </row>
    <row r="932" s="2" customFormat="1" ht="24.15" customHeight="1">
      <c r="A932" s="40"/>
      <c r="B932" s="41"/>
      <c r="C932" s="206" t="s">
        <v>1124</v>
      </c>
      <c r="D932" s="206" t="s">
        <v>161</v>
      </c>
      <c r="E932" s="207" t="s">
        <v>1125</v>
      </c>
      <c r="F932" s="208" t="s">
        <v>1126</v>
      </c>
      <c r="G932" s="209" t="s">
        <v>207</v>
      </c>
      <c r="H932" s="210">
        <v>246.09800000000001</v>
      </c>
      <c r="I932" s="211"/>
      <c r="J932" s="212">
        <f>ROUND(I932*H932,2)</f>
        <v>0</v>
      </c>
      <c r="K932" s="208" t="s">
        <v>165</v>
      </c>
      <c r="L932" s="46"/>
      <c r="M932" s="213" t="s">
        <v>19</v>
      </c>
      <c r="N932" s="214" t="s">
        <v>43</v>
      </c>
      <c r="O932" s="86"/>
      <c r="P932" s="215">
        <f>O932*H932</f>
        <v>0</v>
      </c>
      <c r="Q932" s="215">
        <v>0</v>
      </c>
      <c r="R932" s="215">
        <f>Q932*H932</f>
        <v>0</v>
      </c>
      <c r="S932" s="215">
        <v>0</v>
      </c>
      <c r="T932" s="216">
        <f>S932*H932</f>
        <v>0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17" t="s">
        <v>166</v>
      </c>
      <c r="AT932" s="217" t="s">
        <v>161</v>
      </c>
      <c r="AU932" s="217" t="s">
        <v>82</v>
      </c>
      <c r="AY932" s="19" t="s">
        <v>159</v>
      </c>
      <c r="BE932" s="218">
        <f>IF(N932="základní",J932,0)</f>
        <v>0</v>
      </c>
      <c r="BF932" s="218">
        <f>IF(N932="snížená",J932,0)</f>
        <v>0</v>
      </c>
      <c r="BG932" s="218">
        <f>IF(N932="zákl. přenesená",J932,0)</f>
        <v>0</v>
      </c>
      <c r="BH932" s="218">
        <f>IF(N932="sníž. přenesená",J932,0)</f>
        <v>0</v>
      </c>
      <c r="BI932" s="218">
        <f>IF(N932="nulová",J932,0)</f>
        <v>0</v>
      </c>
      <c r="BJ932" s="19" t="s">
        <v>80</v>
      </c>
      <c r="BK932" s="218">
        <f>ROUND(I932*H932,2)</f>
        <v>0</v>
      </c>
      <c r="BL932" s="19" t="s">
        <v>166</v>
      </c>
      <c r="BM932" s="217" t="s">
        <v>1127</v>
      </c>
    </row>
    <row r="933" s="14" customFormat="1">
      <c r="A933" s="14"/>
      <c r="B933" s="230"/>
      <c r="C933" s="231"/>
      <c r="D933" s="221" t="s">
        <v>168</v>
      </c>
      <c r="E933" s="232" t="s">
        <v>19</v>
      </c>
      <c r="F933" s="233" t="s">
        <v>1118</v>
      </c>
      <c r="G933" s="231"/>
      <c r="H933" s="234">
        <v>246.09800000000001</v>
      </c>
      <c r="I933" s="235"/>
      <c r="J933" s="231"/>
      <c r="K933" s="231"/>
      <c r="L933" s="236"/>
      <c r="M933" s="237"/>
      <c r="N933" s="238"/>
      <c r="O933" s="238"/>
      <c r="P933" s="238"/>
      <c r="Q933" s="238"/>
      <c r="R933" s="238"/>
      <c r="S933" s="238"/>
      <c r="T933" s="23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0" t="s">
        <v>168</v>
      </c>
      <c r="AU933" s="240" t="s">
        <v>82</v>
      </c>
      <c r="AV933" s="14" t="s">
        <v>82</v>
      </c>
      <c r="AW933" s="14" t="s">
        <v>33</v>
      </c>
      <c r="AX933" s="14" t="s">
        <v>72</v>
      </c>
      <c r="AY933" s="240" t="s">
        <v>159</v>
      </c>
    </row>
    <row r="934" s="15" customFormat="1">
      <c r="A934" s="15"/>
      <c r="B934" s="241"/>
      <c r="C934" s="242"/>
      <c r="D934" s="221" t="s">
        <v>168</v>
      </c>
      <c r="E934" s="243" t="s">
        <v>19</v>
      </c>
      <c r="F934" s="244" t="s">
        <v>173</v>
      </c>
      <c r="G934" s="242"/>
      <c r="H934" s="245">
        <v>246.09800000000001</v>
      </c>
      <c r="I934" s="246"/>
      <c r="J934" s="242"/>
      <c r="K934" s="242"/>
      <c r="L934" s="247"/>
      <c r="M934" s="248"/>
      <c r="N934" s="249"/>
      <c r="O934" s="249"/>
      <c r="P934" s="249"/>
      <c r="Q934" s="249"/>
      <c r="R934" s="249"/>
      <c r="S934" s="249"/>
      <c r="T934" s="250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251" t="s">
        <v>168</v>
      </c>
      <c r="AU934" s="251" t="s">
        <v>82</v>
      </c>
      <c r="AV934" s="15" t="s">
        <v>174</v>
      </c>
      <c r="AW934" s="15" t="s">
        <v>33</v>
      </c>
      <c r="AX934" s="15" t="s">
        <v>80</v>
      </c>
      <c r="AY934" s="251" t="s">
        <v>159</v>
      </c>
    </row>
    <row r="935" s="12" customFormat="1" ht="22.8" customHeight="1">
      <c r="A935" s="12"/>
      <c r="B935" s="190"/>
      <c r="C935" s="191"/>
      <c r="D935" s="192" t="s">
        <v>71</v>
      </c>
      <c r="E935" s="204" t="s">
        <v>1128</v>
      </c>
      <c r="F935" s="204" t="s">
        <v>1129</v>
      </c>
      <c r="G935" s="191"/>
      <c r="H935" s="191"/>
      <c r="I935" s="194"/>
      <c r="J935" s="205">
        <f>BK935</f>
        <v>0</v>
      </c>
      <c r="K935" s="191"/>
      <c r="L935" s="196"/>
      <c r="M935" s="197"/>
      <c r="N935" s="198"/>
      <c r="O935" s="198"/>
      <c r="P935" s="199">
        <f>P936</f>
        <v>0</v>
      </c>
      <c r="Q935" s="198"/>
      <c r="R935" s="199">
        <f>R936</f>
        <v>0</v>
      </c>
      <c r="S935" s="198"/>
      <c r="T935" s="200">
        <f>T936</f>
        <v>0</v>
      </c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R935" s="201" t="s">
        <v>80</v>
      </c>
      <c r="AT935" s="202" t="s">
        <v>71</v>
      </c>
      <c r="AU935" s="202" t="s">
        <v>80</v>
      </c>
      <c r="AY935" s="201" t="s">
        <v>159</v>
      </c>
      <c r="BK935" s="203">
        <f>BK936</f>
        <v>0</v>
      </c>
    </row>
    <row r="936" s="2" customFormat="1" ht="33" customHeight="1">
      <c r="A936" s="40"/>
      <c r="B936" s="41"/>
      <c r="C936" s="206" t="s">
        <v>1130</v>
      </c>
      <c r="D936" s="206" t="s">
        <v>161</v>
      </c>
      <c r="E936" s="207" t="s">
        <v>1131</v>
      </c>
      <c r="F936" s="208" t="s">
        <v>1132</v>
      </c>
      <c r="G936" s="209" t="s">
        <v>207</v>
      </c>
      <c r="H936" s="210">
        <v>297.03199999999998</v>
      </c>
      <c r="I936" s="211"/>
      <c r="J936" s="212">
        <f>ROUND(I936*H936,2)</f>
        <v>0</v>
      </c>
      <c r="K936" s="208" t="s">
        <v>165</v>
      </c>
      <c r="L936" s="46"/>
      <c r="M936" s="213" t="s">
        <v>19</v>
      </c>
      <c r="N936" s="214" t="s">
        <v>43</v>
      </c>
      <c r="O936" s="86"/>
      <c r="P936" s="215">
        <f>O936*H936</f>
        <v>0</v>
      </c>
      <c r="Q936" s="215">
        <v>0</v>
      </c>
      <c r="R936" s="215">
        <f>Q936*H936</f>
        <v>0</v>
      </c>
      <c r="S936" s="215">
        <v>0</v>
      </c>
      <c r="T936" s="216">
        <f>S936*H936</f>
        <v>0</v>
      </c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R936" s="217" t="s">
        <v>166</v>
      </c>
      <c r="AT936" s="217" t="s">
        <v>161</v>
      </c>
      <c r="AU936" s="217" t="s">
        <v>82</v>
      </c>
      <c r="AY936" s="19" t="s">
        <v>159</v>
      </c>
      <c r="BE936" s="218">
        <f>IF(N936="základní",J936,0)</f>
        <v>0</v>
      </c>
      <c r="BF936" s="218">
        <f>IF(N936="snížená",J936,0)</f>
        <v>0</v>
      </c>
      <c r="BG936" s="218">
        <f>IF(N936="zákl. přenesená",J936,0)</f>
        <v>0</v>
      </c>
      <c r="BH936" s="218">
        <f>IF(N936="sníž. přenesená",J936,0)</f>
        <v>0</v>
      </c>
      <c r="BI936" s="218">
        <f>IF(N936="nulová",J936,0)</f>
        <v>0</v>
      </c>
      <c r="BJ936" s="19" t="s">
        <v>80</v>
      </c>
      <c r="BK936" s="218">
        <f>ROUND(I936*H936,2)</f>
        <v>0</v>
      </c>
      <c r="BL936" s="19" t="s">
        <v>166</v>
      </c>
      <c r="BM936" s="217" t="s">
        <v>1133</v>
      </c>
    </row>
    <row r="937" s="12" customFormat="1" ht="25.92" customHeight="1">
      <c r="A937" s="12"/>
      <c r="B937" s="190"/>
      <c r="C937" s="191"/>
      <c r="D937" s="192" t="s">
        <v>71</v>
      </c>
      <c r="E937" s="193" t="s">
        <v>1134</v>
      </c>
      <c r="F937" s="193" t="s">
        <v>1135</v>
      </c>
      <c r="G937" s="191"/>
      <c r="H937" s="191"/>
      <c r="I937" s="194"/>
      <c r="J937" s="195">
        <f>BK937</f>
        <v>0</v>
      </c>
      <c r="K937" s="191"/>
      <c r="L937" s="196"/>
      <c r="M937" s="197"/>
      <c r="N937" s="198"/>
      <c r="O937" s="198"/>
      <c r="P937" s="199">
        <f>P938+P1026+P1221+P1241+P1264+P1270+P1276+P1293+P1314+P1358+P1381+P1386+P1478+P1541+P1569</f>
        <v>0</v>
      </c>
      <c r="Q937" s="198"/>
      <c r="R937" s="199">
        <f>R938+R1026+R1221+R1241+R1264+R1270+R1276+R1293+R1314+R1358+R1381+R1386+R1478+R1541+R1569</f>
        <v>23.747509730000001</v>
      </c>
      <c r="S937" s="198"/>
      <c r="T937" s="200">
        <f>T938+T1026+T1221+T1241+T1264+T1270+T1276+T1293+T1314+T1358+T1381+T1386+T1478+T1541+T1569</f>
        <v>0.096000000000000002</v>
      </c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R937" s="201" t="s">
        <v>82</v>
      </c>
      <c r="AT937" s="202" t="s">
        <v>71</v>
      </c>
      <c r="AU937" s="202" t="s">
        <v>72</v>
      </c>
      <c r="AY937" s="201" t="s">
        <v>159</v>
      </c>
      <c r="BK937" s="203">
        <f>BK938+BK1026+BK1221+BK1241+BK1264+BK1270+BK1276+BK1293+BK1314+BK1358+BK1381+BK1386+BK1478+BK1541+BK1569</f>
        <v>0</v>
      </c>
    </row>
    <row r="938" s="12" customFormat="1" ht="22.8" customHeight="1">
      <c r="A938" s="12"/>
      <c r="B938" s="190"/>
      <c r="C938" s="191"/>
      <c r="D938" s="192" t="s">
        <v>71</v>
      </c>
      <c r="E938" s="204" t="s">
        <v>1136</v>
      </c>
      <c r="F938" s="204" t="s">
        <v>1137</v>
      </c>
      <c r="G938" s="191"/>
      <c r="H938" s="191"/>
      <c r="I938" s="194"/>
      <c r="J938" s="205">
        <f>BK938</f>
        <v>0</v>
      </c>
      <c r="K938" s="191"/>
      <c r="L938" s="196"/>
      <c r="M938" s="197"/>
      <c r="N938" s="198"/>
      <c r="O938" s="198"/>
      <c r="P938" s="199">
        <f>SUM(P939:P1025)</f>
        <v>0</v>
      </c>
      <c r="Q938" s="198"/>
      <c r="R938" s="199">
        <f>SUM(R939:R1025)</f>
        <v>6.1624366400000001</v>
      </c>
      <c r="S938" s="198"/>
      <c r="T938" s="200">
        <f>SUM(T939:T1025)</f>
        <v>0</v>
      </c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R938" s="201" t="s">
        <v>82</v>
      </c>
      <c r="AT938" s="202" t="s">
        <v>71</v>
      </c>
      <c r="AU938" s="202" t="s">
        <v>80</v>
      </c>
      <c r="AY938" s="201" t="s">
        <v>159</v>
      </c>
      <c r="BK938" s="203">
        <f>SUM(BK939:BK1025)</f>
        <v>0</v>
      </c>
    </row>
    <row r="939" s="2" customFormat="1" ht="24.15" customHeight="1">
      <c r="A939" s="40"/>
      <c r="B939" s="41"/>
      <c r="C939" s="206" t="s">
        <v>1138</v>
      </c>
      <c r="D939" s="206" t="s">
        <v>161</v>
      </c>
      <c r="E939" s="207" t="s">
        <v>1139</v>
      </c>
      <c r="F939" s="208" t="s">
        <v>1140</v>
      </c>
      <c r="G939" s="209" t="s">
        <v>1141</v>
      </c>
      <c r="H939" s="210">
        <v>1</v>
      </c>
      <c r="I939" s="211"/>
      <c r="J939" s="212">
        <f>ROUND(I939*H939,2)</f>
        <v>0</v>
      </c>
      <c r="K939" s="208" t="s">
        <v>19</v>
      </c>
      <c r="L939" s="46"/>
      <c r="M939" s="213" t="s">
        <v>19</v>
      </c>
      <c r="N939" s="214" t="s">
        <v>43</v>
      </c>
      <c r="O939" s="86"/>
      <c r="P939" s="215">
        <f>O939*H939</f>
        <v>0</v>
      </c>
      <c r="Q939" s="215">
        <v>0</v>
      </c>
      <c r="R939" s="215">
        <f>Q939*H939</f>
        <v>0</v>
      </c>
      <c r="S939" s="215">
        <v>0</v>
      </c>
      <c r="T939" s="216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17" t="s">
        <v>260</v>
      </c>
      <c r="AT939" s="217" t="s">
        <v>161</v>
      </c>
      <c r="AU939" s="217" t="s">
        <v>82</v>
      </c>
      <c r="AY939" s="19" t="s">
        <v>159</v>
      </c>
      <c r="BE939" s="218">
        <f>IF(N939="základní",J939,0)</f>
        <v>0</v>
      </c>
      <c r="BF939" s="218">
        <f>IF(N939="snížená",J939,0)</f>
        <v>0</v>
      </c>
      <c r="BG939" s="218">
        <f>IF(N939="zákl. přenesená",J939,0)</f>
        <v>0</v>
      </c>
      <c r="BH939" s="218">
        <f>IF(N939="sníž. přenesená",J939,0)</f>
        <v>0</v>
      </c>
      <c r="BI939" s="218">
        <f>IF(N939="nulová",J939,0)</f>
        <v>0</v>
      </c>
      <c r="BJ939" s="19" t="s">
        <v>80</v>
      </c>
      <c r="BK939" s="218">
        <f>ROUND(I939*H939,2)</f>
        <v>0</v>
      </c>
      <c r="BL939" s="19" t="s">
        <v>260</v>
      </c>
      <c r="BM939" s="217" t="s">
        <v>1142</v>
      </c>
    </row>
    <row r="940" s="2" customFormat="1" ht="21.75" customHeight="1">
      <c r="A940" s="40"/>
      <c r="B940" s="41"/>
      <c r="C940" s="206" t="s">
        <v>1143</v>
      </c>
      <c r="D940" s="206" t="s">
        <v>161</v>
      </c>
      <c r="E940" s="207" t="s">
        <v>1144</v>
      </c>
      <c r="F940" s="208" t="s">
        <v>1145</v>
      </c>
      <c r="G940" s="209" t="s">
        <v>263</v>
      </c>
      <c r="H940" s="210">
        <v>492.25799999999998</v>
      </c>
      <c r="I940" s="211"/>
      <c r="J940" s="212">
        <f>ROUND(I940*H940,2)</f>
        <v>0</v>
      </c>
      <c r="K940" s="208" t="s">
        <v>165</v>
      </c>
      <c r="L940" s="46"/>
      <c r="M940" s="213" t="s">
        <v>19</v>
      </c>
      <c r="N940" s="214" t="s">
        <v>43</v>
      </c>
      <c r="O940" s="86"/>
      <c r="P940" s="215">
        <f>O940*H940</f>
        <v>0</v>
      </c>
      <c r="Q940" s="215">
        <v>0</v>
      </c>
      <c r="R940" s="215">
        <f>Q940*H940</f>
        <v>0</v>
      </c>
      <c r="S940" s="215">
        <v>0</v>
      </c>
      <c r="T940" s="216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17" t="s">
        <v>260</v>
      </c>
      <c r="AT940" s="217" t="s">
        <v>161</v>
      </c>
      <c r="AU940" s="217" t="s">
        <v>82</v>
      </c>
      <c r="AY940" s="19" t="s">
        <v>159</v>
      </c>
      <c r="BE940" s="218">
        <f>IF(N940="základní",J940,0)</f>
        <v>0</v>
      </c>
      <c r="BF940" s="218">
        <f>IF(N940="snížená",J940,0)</f>
        <v>0</v>
      </c>
      <c r="BG940" s="218">
        <f>IF(N940="zákl. přenesená",J940,0)</f>
        <v>0</v>
      </c>
      <c r="BH940" s="218">
        <f>IF(N940="sníž. přenesená",J940,0)</f>
        <v>0</v>
      </c>
      <c r="BI940" s="218">
        <f>IF(N940="nulová",J940,0)</f>
        <v>0</v>
      </c>
      <c r="BJ940" s="19" t="s">
        <v>80</v>
      </c>
      <c r="BK940" s="218">
        <f>ROUND(I940*H940,2)</f>
        <v>0</v>
      </c>
      <c r="BL940" s="19" t="s">
        <v>260</v>
      </c>
      <c r="BM940" s="217" t="s">
        <v>1146</v>
      </c>
    </row>
    <row r="941" s="14" customFormat="1">
      <c r="A941" s="14"/>
      <c r="B941" s="230"/>
      <c r="C941" s="231"/>
      <c r="D941" s="221" t="s">
        <v>168</v>
      </c>
      <c r="E941" s="232" t="s">
        <v>19</v>
      </c>
      <c r="F941" s="233" t="s">
        <v>623</v>
      </c>
      <c r="G941" s="231"/>
      <c r="H941" s="234">
        <v>395.71800000000002</v>
      </c>
      <c r="I941" s="235"/>
      <c r="J941" s="231"/>
      <c r="K941" s="231"/>
      <c r="L941" s="236"/>
      <c r="M941" s="237"/>
      <c r="N941" s="238"/>
      <c r="O941" s="238"/>
      <c r="P941" s="238"/>
      <c r="Q941" s="238"/>
      <c r="R941" s="238"/>
      <c r="S941" s="238"/>
      <c r="T941" s="23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0" t="s">
        <v>168</v>
      </c>
      <c r="AU941" s="240" t="s">
        <v>82</v>
      </c>
      <c r="AV941" s="14" t="s">
        <v>82</v>
      </c>
      <c r="AW941" s="14" t="s">
        <v>33</v>
      </c>
      <c r="AX941" s="14" t="s">
        <v>72</v>
      </c>
      <c r="AY941" s="240" t="s">
        <v>159</v>
      </c>
    </row>
    <row r="942" s="14" customFormat="1">
      <c r="A942" s="14"/>
      <c r="B942" s="230"/>
      <c r="C942" s="231"/>
      <c r="D942" s="221" t="s">
        <v>168</v>
      </c>
      <c r="E942" s="232" t="s">
        <v>19</v>
      </c>
      <c r="F942" s="233" t="s">
        <v>624</v>
      </c>
      <c r="G942" s="231"/>
      <c r="H942" s="234">
        <v>44.329999999999998</v>
      </c>
      <c r="I942" s="235"/>
      <c r="J942" s="231"/>
      <c r="K942" s="231"/>
      <c r="L942" s="236"/>
      <c r="M942" s="237"/>
      <c r="N942" s="238"/>
      <c r="O942" s="238"/>
      <c r="P942" s="238"/>
      <c r="Q942" s="238"/>
      <c r="R942" s="238"/>
      <c r="S942" s="238"/>
      <c r="T942" s="23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0" t="s">
        <v>168</v>
      </c>
      <c r="AU942" s="240" t="s">
        <v>82</v>
      </c>
      <c r="AV942" s="14" t="s">
        <v>82</v>
      </c>
      <c r="AW942" s="14" t="s">
        <v>33</v>
      </c>
      <c r="AX942" s="14" t="s">
        <v>72</v>
      </c>
      <c r="AY942" s="240" t="s">
        <v>159</v>
      </c>
    </row>
    <row r="943" s="14" customFormat="1">
      <c r="A943" s="14"/>
      <c r="B943" s="230"/>
      <c r="C943" s="231"/>
      <c r="D943" s="221" t="s">
        <v>168</v>
      </c>
      <c r="E943" s="232" t="s">
        <v>19</v>
      </c>
      <c r="F943" s="233" t="s">
        <v>625</v>
      </c>
      <c r="G943" s="231"/>
      <c r="H943" s="234">
        <v>22.684999999999999</v>
      </c>
      <c r="I943" s="235"/>
      <c r="J943" s="231"/>
      <c r="K943" s="231"/>
      <c r="L943" s="236"/>
      <c r="M943" s="237"/>
      <c r="N943" s="238"/>
      <c r="O943" s="238"/>
      <c r="P943" s="238"/>
      <c r="Q943" s="238"/>
      <c r="R943" s="238"/>
      <c r="S943" s="238"/>
      <c r="T943" s="23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0" t="s">
        <v>168</v>
      </c>
      <c r="AU943" s="240" t="s">
        <v>82</v>
      </c>
      <c r="AV943" s="14" t="s">
        <v>82</v>
      </c>
      <c r="AW943" s="14" t="s">
        <v>33</v>
      </c>
      <c r="AX943" s="14" t="s">
        <v>72</v>
      </c>
      <c r="AY943" s="240" t="s">
        <v>159</v>
      </c>
    </row>
    <row r="944" s="15" customFormat="1">
      <c r="A944" s="15"/>
      <c r="B944" s="241"/>
      <c r="C944" s="242"/>
      <c r="D944" s="221" t="s">
        <v>168</v>
      </c>
      <c r="E944" s="243" t="s">
        <v>19</v>
      </c>
      <c r="F944" s="244" t="s">
        <v>173</v>
      </c>
      <c r="G944" s="242"/>
      <c r="H944" s="245">
        <v>462.733</v>
      </c>
      <c r="I944" s="246"/>
      <c r="J944" s="242"/>
      <c r="K944" s="242"/>
      <c r="L944" s="247"/>
      <c r="M944" s="248"/>
      <c r="N944" s="249"/>
      <c r="O944" s="249"/>
      <c r="P944" s="249"/>
      <c r="Q944" s="249"/>
      <c r="R944" s="249"/>
      <c r="S944" s="249"/>
      <c r="T944" s="250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51" t="s">
        <v>168</v>
      </c>
      <c r="AU944" s="251" t="s">
        <v>82</v>
      </c>
      <c r="AV944" s="15" t="s">
        <v>174</v>
      </c>
      <c r="AW944" s="15" t="s">
        <v>33</v>
      </c>
      <c r="AX944" s="15" t="s">
        <v>72</v>
      </c>
      <c r="AY944" s="251" t="s">
        <v>159</v>
      </c>
    </row>
    <row r="945" s="13" customFormat="1">
      <c r="A945" s="13"/>
      <c r="B945" s="219"/>
      <c r="C945" s="220"/>
      <c r="D945" s="221" t="s">
        <v>168</v>
      </c>
      <c r="E945" s="222" t="s">
        <v>19</v>
      </c>
      <c r="F945" s="223" t="s">
        <v>1147</v>
      </c>
      <c r="G945" s="220"/>
      <c r="H945" s="222" t="s">
        <v>19</v>
      </c>
      <c r="I945" s="224"/>
      <c r="J945" s="220"/>
      <c r="K945" s="220"/>
      <c r="L945" s="225"/>
      <c r="M945" s="226"/>
      <c r="N945" s="227"/>
      <c r="O945" s="227"/>
      <c r="P945" s="227"/>
      <c r="Q945" s="227"/>
      <c r="R945" s="227"/>
      <c r="S945" s="227"/>
      <c r="T945" s="22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29" t="s">
        <v>168</v>
      </c>
      <c r="AU945" s="229" t="s">
        <v>82</v>
      </c>
      <c r="AV945" s="13" t="s">
        <v>80</v>
      </c>
      <c r="AW945" s="13" t="s">
        <v>33</v>
      </c>
      <c r="AX945" s="13" t="s">
        <v>72</v>
      </c>
      <c r="AY945" s="229" t="s">
        <v>159</v>
      </c>
    </row>
    <row r="946" s="14" customFormat="1">
      <c r="A946" s="14"/>
      <c r="B946" s="230"/>
      <c r="C946" s="231"/>
      <c r="D946" s="221" t="s">
        <v>168</v>
      </c>
      <c r="E946" s="232" t="s">
        <v>19</v>
      </c>
      <c r="F946" s="233" t="s">
        <v>1148</v>
      </c>
      <c r="G946" s="231"/>
      <c r="H946" s="234">
        <v>9.5250000000000004</v>
      </c>
      <c r="I946" s="235"/>
      <c r="J946" s="231"/>
      <c r="K946" s="231"/>
      <c r="L946" s="236"/>
      <c r="M946" s="237"/>
      <c r="N946" s="238"/>
      <c r="O946" s="238"/>
      <c r="P946" s="238"/>
      <c r="Q946" s="238"/>
      <c r="R946" s="238"/>
      <c r="S946" s="238"/>
      <c r="T946" s="239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40" t="s">
        <v>168</v>
      </c>
      <c r="AU946" s="240" t="s">
        <v>82</v>
      </c>
      <c r="AV946" s="14" t="s">
        <v>82</v>
      </c>
      <c r="AW946" s="14" t="s">
        <v>33</v>
      </c>
      <c r="AX946" s="14" t="s">
        <v>72</v>
      </c>
      <c r="AY946" s="240" t="s">
        <v>159</v>
      </c>
    </row>
    <row r="947" s="13" customFormat="1">
      <c r="A947" s="13"/>
      <c r="B947" s="219"/>
      <c r="C947" s="220"/>
      <c r="D947" s="221" t="s">
        <v>168</v>
      </c>
      <c r="E947" s="222" t="s">
        <v>19</v>
      </c>
      <c r="F947" s="223" t="s">
        <v>1149</v>
      </c>
      <c r="G947" s="220"/>
      <c r="H947" s="222" t="s">
        <v>19</v>
      </c>
      <c r="I947" s="224"/>
      <c r="J947" s="220"/>
      <c r="K947" s="220"/>
      <c r="L947" s="225"/>
      <c r="M947" s="226"/>
      <c r="N947" s="227"/>
      <c r="O947" s="227"/>
      <c r="P947" s="227"/>
      <c r="Q947" s="227"/>
      <c r="R947" s="227"/>
      <c r="S947" s="227"/>
      <c r="T947" s="228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29" t="s">
        <v>168</v>
      </c>
      <c r="AU947" s="229" t="s">
        <v>82</v>
      </c>
      <c r="AV947" s="13" t="s">
        <v>80</v>
      </c>
      <c r="AW947" s="13" t="s">
        <v>33</v>
      </c>
      <c r="AX947" s="13" t="s">
        <v>72</v>
      </c>
      <c r="AY947" s="229" t="s">
        <v>159</v>
      </c>
    </row>
    <row r="948" s="14" customFormat="1">
      <c r="A948" s="14"/>
      <c r="B948" s="230"/>
      <c r="C948" s="231"/>
      <c r="D948" s="221" t="s">
        <v>168</v>
      </c>
      <c r="E948" s="232" t="s">
        <v>19</v>
      </c>
      <c r="F948" s="233" t="s">
        <v>1150</v>
      </c>
      <c r="G948" s="231"/>
      <c r="H948" s="234">
        <v>20</v>
      </c>
      <c r="I948" s="235"/>
      <c r="J948" s="231"/>
      <c r="K948" s="231"/>
      <c r="L948" s="236"/>
      <c r="M948" s="237"/>
      <c r="N948" s="238"/>
      <c r="O948" s="238"/>
      <c r="P948" s="238"/>
      <c r="Q948" s="238"/>
      <c r="R948" s="238"/>
      <c r="S948" s="238"/>
      <c r="T948" s="239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40" t="s">
        <v>168</v>
      </c>
      <c r="AU948" s="240" t="s">
        <v>82</v>
      </c>
      <c r="AV948" s="14" t="s">
        <v>82</v>
      </c>
      <c r="AW948" s="14" t="s">
        <v>33</v>
      </c>
      <c r="AX948" s="14" t="s">
        <v>72</v>
      </c>
      <c r="AY948" s="240" t="s">
        <v>159</v>
      </c>
    </row>
    <row r="949" s="15" customFormat="1">
      <c r="A949" s="15"/>
      <c r="B949" s="241"/>
      <c r="C949" s="242"/>
      <c r="D949" s="221" t="s">
        <v>168</v>
      </c>
      <c r="E949" s="243" t="s">
        <v>19</v>
      </c>
      <c r="F949" s="244" t="s">
        <v>173</v>
      </c>
      <c r="G949" s="242"/>
      <c r="H949" s="245">
        <v>29.524999999999999</v>
      </c>
      <c r="I949" s="246"/>
      <c r="J949" s="242"/>
      <c r="K949" s="242"/>
      <c r="L949" s="247"/>
      <c r="M949" s="248"/>
      <c r="N949" s="249"/>
      <c r="O949" s="249"/>
      <c r="P949" s="249"/>
      <c r="Q949" s="249"/>
      <c r="R949" s="249"/>
      <c r="S949" s="249"/>
      <c r="T949" s="250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251" t="s">
        <v>168</v>
      </c>
      <c r="AU949" s="251" t="s">
        <v>82</v>
      </c>
      <c r="AV949" s="15" t="s">
        <v>174</v>
      </c>
      <c r="AW949" s="15" t="s">
        <v>33</v>
      </c>
      <c r="AX949" s="15" t="s">
        <v>72</v>
      </c>
      <c r="AY949" s="251" t="s">
        <v>159</v>
      </c>
    </row>
    <row r="950" s="16" customFormat="1">
      <c r="A950" s="16"/>
      <c r="B950" s="252"/>
      <c r="C950" s="253"/>
      <c r="D950" s="221" t="s">
        <v>168</v>
      </c>
      <c r="E950" s="254" t="s">
        <v>19</v>
      </c>
      <c r="F950" s="255" t="s">
        <v>179</v>
      </c>
      <c r="G950" s="253"/>
      <c r="H950" s="256">
        <v>492.25799999999998</v>
      </c>
      <c r="I950" s="257"/>
      <c r="J950" s="253"/>
      <c r="K950" s="253"/>
      <c r="L950" s="258"/>
      <c r="M950" s="259"/>
      <c r="N950" s="260"/>
      <c r="O950" s="260"/>
      <c r="P950" s="260"/>
      <c r="Q950" s="260"/>
      <c r="R950" s="260"/>
      <c r="S950" s="260"/>
      <c r="T950" s="261"/>
      <c r="U950" s="16"/>
      <c r="V950" s="16"/>
      <c r="W950" s="16"/>
      <c r="X950" s="16"/>
      <c r="Y950" s="16"/>
      <c r="Z950" s="16"/>
      <c r="AA950" s="16"/>
      <c r="AB950" s="16"/>
      <c r="AC950" s="16"/>
      <c r="AD950" s="16"/>
      <c r="AE950" s="16"/>
      <c r="AT950" s="262" t="s">
        <v>168</v>
      </c>
      <c r="AU950" s="262" t="s">
        <v>82</v>
      </c>
      <c r="AV950" s="16" t="s">
        <v>166</v>
      </c>
      <c r="AW950" s="16" t="s">
        <v>33</v>
      </c>
      <c r="AX950" s="16" t="s">
        <v>80</v>
      </c>
      <c r="AY950" s="262" t="s">
        <v>159</v>
      </c>
    </row>
    <row r="951" s="2" customFormat="1" ht="16.5" customHeight="1">
      <c r="A951" s="40"/>
      <c r="B951" s="41"/>
      <c r="C951" s="263" t="s">
        <v>1151</v>
      </c>
      <c r="D951" s="263" t="s">
        <v>413</v>
      </c>
      <c r="E951" s="264" t="s">
        <v>1152</v>
      </c>
      <c r="F951" s="265" t="s">
        <v>1153</v>
      </c>
      <c r="G951" s="266" t="s">
        <v>207</v>
      </c>
      <c r="H951" s="267">
        <v>0.14799999999999999</v>
      </c>
      <c r="I951" s="268"/>
      <c r="J951" s="269">
        <f>ROUND(I951*H951,2)</f>
        <v>0</v>
      </c>
      <c r="K951" s="265" t="s">
        <v>165</v>
      </c>
      <c r="L951" s="270"/>
      <c r="M951" s="271" t="s">
        <v>19</v>
      </c>
      <c r="N951" s="272" t="s">
        <v>43</v>
      </c>
      <c r="O951" s="86"/>
      <c r="P951" s="215">
        <f>O951*H951</f>
        <v>0</v>
      </c>
      <c r="Q951" s="215">
        <v>1</v>
      </c>
      <c r="R951" s="215">
        <f>Q951*H951</f>
        <v>0.14799999999999999</v>
      </c>
      <c r="S951" s="215">
        <v>0</v>
      </c>
      <c r="T951" s="216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17" t="s">
        <v>407</v>
      </c>
      <c r="AT951" s="217" t="s">
        <v>413</v>
      </c>
      <c r="AU951" s="217" t="s">
        <v>82</v>
      </c>
      <c r="AY951" s="19" t="s">
        <v>159</v>
      </c>
      <c r="BE951" s="218">
        <f>IF(N951="základní",J951,0)</f>
        <v>0</v>
      </c>
      <c r="BF951" s="218">
        <f>IF(N951="snížená",J951,0)</f>
        <v>0</v>
      </c>
      <c r="BG951" s="218">
        <f>IF(N951="zákl. přenesená",J951,0)</f>
        <v>0</v>
      </c>
      <c r="BH951" s="218">
        <f>IF(N951="sníž. přenesená",J951,0)</f>
        <v>0</v>
      </c>
      <c r="BI951" s="218">
        <f>IF(N951="nulová",J951,0)</f>
        <v>0</v>
      </c>
      <c r="BJ951" s="19" t="s">
        <v>80</v>
      </c>
      <c r="BK951" s="218">
        <f>ROUND(I951*H951,2)</f>
        <v>0</v>
      </c>
      <c r="BL951" s="19" t="s">
        <v>260</v>
      </c>
      <c r="BM951" s="217" t="s">
        <v>1154</v>
      </c>
    </row>
    <row r="952" s="14" customFormat="1">
      <c r="A952" s="14"/>
      <c r="B952" s="230"/>
      <c r="C952" s="231"/>
      <c r="D952" s="221" t="s">
        <v>168</v>
      </c>
      <c r="E952" s="231"/>
      <c r="F952" s="233" t="s">
        <v>1155</v>
      </c>
      <c r="G952" s="231"/>
      <c r="H952" s="234">
        <v>0.14799999999999999</v>
      </c>
      <c r="I952" s="235"/>
      <c r="J952" s="231"/>
      <c r="K952" s="231"/>
      <c r="L952" s="236"/>
      <c r="M952" s="237"/>
      <c r="N952" s="238"/>
      <c r="O952" s="238"/>
      <c r="P952" s="238"/>
      <c r="Q952" s="238"/>
      <c r="R952" s="238"/>
      <c r="S952" s="238"/>
      <c r="T952" s="239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0" t="s">
        <v>168</v>
      </c>
      <c r="AU952" s="240" t="s">
        <v>82</v>
      </c>
      <c r="AV952" s="14" t="s">
        <v>82</v>
      </c>
      <c r="AW952" s="14" t="s">
        <v>4</v>
      </c>
      <c r="AX952" s="14" t="s">
        <v>80</v>
      </c>
      <c r="AY952" s="240" t="s">
        <v>159</v>
      </c>
    </row>
    <row r="953" s="2" customFormat="1" ht="21.75" customHeight="1">
      <c r="A953" s="40"/>
      <c r="B953" s="41"/>
      <c r="C953" s="206" t="s">
        <v>1156</v>
      </c>
      <c r="D953" s="206" t="s">
        <v>161</v>
      </c>
      <c r="E953" s="207" t="s">
        <v>1157</v>
      </c>
      <c r="F953" s="208" t="s">
        <v>1158</v>
      </c>
      <c r="G953" s="209" t="s">
        <v>263</v>
      </c>
      <c r="H953" s="210">
        <v>27.788</v>
      </c>
      <c r="I953" s="211"/>
      <c r="J953" s="212">
        <f>ROUND(I953*H953,2)</f>
        <v>0</v>
      </c>
      <c r="K953" s="208" t="s">
        <v>165</v>
      </c>
      <c r="L953" s="46"/>
      <c r="M953" s="213" t="s">
        <v>19</v>
      </c>
      <c r="N953" s="214" t="s">
        <v>43</v>
      </c>
      <c r="O953" s="86"/>
      <c r="P953" s="215">
        <f>O953*H953</f>
        <v>0</v>
      </c>
      <c r="Q953" s="215">
        <v>0</v>
      </c>
      <c r="R953" s="215">
        <f>Q953*H953</f>
        <v>0</v>
      </c>
      <c r="S953" s="215">
        <v>0</v>
      </c>
      <c r="T953" s="216">
        <f>S953*H953</f>
        <v>0</v>
      </c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R953" s="217" t="s">
        <v>260</v>
      </c>
      <c r="AT953" s="217" t="s">
        <v>161</v>
      </c>
      <c r="AU953" s="217" t="s">
        <v>82</v>
      </c>
      <c r="AY953" s="19" t="s">
        <v>159</v>
      </c>
      <c r="BE953" s="218">
        <f>IF(N953="základní",J953,0)</f>
        <v>0</v>
      </c>
      <c r="BF953" s="218">
        <f>IF(N953="snížená",J953,0)</f>
        <v>0</v>
      </c>
      <c r="BG953" s="218">
        <f>IF(N953="zákl. přenesená",J953,0)</f>
        <v>0</v>
      </c>
      <c r="BH953" s="218">
        <f>IF(N953="sníž. přenesená",J953,0)</f>
        <v>0</v>
      </c>
      <c r="BI953" s="218">
        <f>IF(N953="nulová",J953,0)</f>
        <v>0</v>
      </c>
      <c r="BJ953" s="19" t="s">
        <v>80</v>
      </c>
      <c r="BK953" s="218">
        <f>ROUND(I953*H953,2)</f>
        <v>0</v>
      </c>
      <c r="BL953" s="19" t="s">
        <v>260</v>
      </c>
      <c r="BM953" s="217" t="s">
        <v>1159</v>
      </c>
    </row>
    <row r="954" s="13" customFormat="1">
      <c r="A954" s="13"/>
      <c r="B954" s="219"/>
      <c r="C954" s="220"/>
      <c r="D954" s="221" t="s">
        <v>168</v>
      </c>
      <c r="E954" s="222" t="s">
        <v>19</v>
      </c>
      <c r="F954" s="223" t="s">
        <v>1160</v>
      </c>
      <c r="G954" s="220"/>
      <c r="H954" s="222" t="s">
        <v>19</v>
      </c>
      <c r="I954" s="224"/>
      <c r="J954" s="220"/>
      <c r="K954" s="220"/>
      <c r="L954" s="225"/>
      <c r="M954" s="226"/>
      <c r="N954" s="227"/>
      <c r="O954" s="227"/>
      <c r="P954" s="227"/>
      <c r="Q954" s="227"/>
      <c r="R954" s="227"/>
      <c r="S954" s="227"/>
      <c r="T954" s="22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29" t="s">
        <v>168</v>
      </c>
      <c r="AU954" s="229" t="s">
        <v>82</v>
      </c>
      <c r="AV954" s="13" t="s">
        <v>80</v>
      </c>
      <c r="AW954" s="13" t="s">
        <v>33</v>
      </c>
      <c r="AX954" s="13" t="s">
        <v>72</v>
      </c>
      <c r="AY954" s="229" t="s">
        <v>159</v>
      </c>
    </row>
    <row r="955" s="14" customFormat="1">
      <c r="A955" s="14"/>
      <c r="B955" s="230"/>
      <c r="C955" s="231"/>
      <c r="D955" s="221" t="s">
        <v>168</v>
      </c>
      <c r="E955" s="232" t="s">
        <v>19</v>
      </c>
      <c r="F955" s="233" t="s">
        <v>1161</v>
      </c>
      <c r="G955" s="231"/>
      <c r="H955" s="234">
        <v>12.19</v>
      </c>
      <c r="I955" s="235"/>
      <c r="J955" s="231"/>
      <c r="K955" s="231"/>
      <c r="L955" s="236"/>
      <c r="M955" s="237"/>
      <c r="N955" s="238"/>
      <c r="O955" s="238"/>
      <c r="P955" s="238"/>
      <c r="Q955" s="238"/>
      <c r="R955" s="238"/>
      <c r="S955" s="238"/>
      <c r="T955" s="23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0" t="s">
        <v>168</v>
      </c>
      <c r="AU955" s="240" t="s">
        <v>82</v>
      </c>
      <c r="AV955" s="14" t="s">
        <v>82</v>
      </c>
      <c r="AW955" s="14" t="s">
        <v>33</v>
      </c>
      <c r="AX955" s="14" t="s">
        <v>72</v>
      </c>
      <c r="AY955" s="240" t="s">
        <v>159</v>
      </c>
    </row>
    <row r="956" s="14" customFormat="1">
      <c r="A956" s="14"/>
      <c r="B956" s="230"/>
      <c r="C956" s="231"/>
      <c r="D956" s="221" t="s">
        <v>168</v>
      </c>
      <c r="E956" s="232" t="s">
        <v>19</v>
      </c>
      <c r="F956" s="233" t="s">
        <v>1162</v>
      </c>
      <c r="G956" s="231"/>
      <c r="H956" s="234">
        <v>5.5979999999999999</v>
      </c>
      <c r="I956" s="235"/>
      <c r="J956" s="231"/>
      <c r="K956" s="231"/>
      <c r="L956" s="236"/>
      <c r="M956" s="237"/>
      <c r="N956" s="238"/>
      <c r="O956" s="238"/>
      <c r="P956" s="238"/>
      <c r="Q956" s="238"/>
      <c r="R956" s="238"/>
      <c r="S956" s="238"/>
      <c r="T956" s="23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0" t="s">
        <v>168</v>
      </c>
      <c r="AU956" s="240" t="s">
        <v>82</v>
      </c>
      <c r="AV956" s="14" t="s">
        <v>82</v>
      </c>
      <c r="AW956" s="14" t="s">
        <v>33</v>
      </c>
      <c r="AX956" s="14" t="s">
        <v>72</v>
      </c>
      <c r="AY956" s="240" t="s">
        <v>159</v>
      </c>
    </row>
    <row r="957" s="14" customFormat="1">
      <c r="A957" s="14"/>
      <c r="B957" s="230"/>
      <c r="C957" s="231"/>
      <c r="D957" s="221" t="s">
        <v>168</v>
      </c>
      <c r="E957" s="232" t="s">
        <v>19</v>
      </c>
      <c r="F957" s="233" t="s">
        <v>1163</v>
      </c>
      <c r="G957" s="231"/>
      <c r="H957" s="234">
        <v>10</v>
      </c>
      <c r="I957" s="235"/>
      <c r="J957" s="231"/>
      <c r="K957" s="231"/>
      <c r="L957" s="236"/>
      <c r="M957" s="237"/>
      <c r="N957" s="238"/>
      <c r="O957" s="238"/>
      <c r="P957" s="238"/>
      <c r="Q957" s="238"/>
      <c r="R957" s="238"/>
      <c r="S957" s="238"/>
      <c r="T957" s="23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40" t="s">
        <v>168</v>
      </c>
      <c r="AU957" s="240" t="s">
        <v>82</v>
      </c>
      <c r="AV957" s="14" t="s">
        <v>82</v>
      </c>
      <c r="AW957" s="14" t="s">
        <v>33</v>
      </c>
      <c r="AX957" s="14" t="s">
        <v>72</v>
      </c>
      <c r="AY957" s="240" t="s">
        <v>159</v>
      </c>
    </row>
    <row r="958" s="15" customFormat="1">
      <c r="A958" s="15"/>
      <c r="B958" s="241"/>
      <c r="C958" s="242"/>
      <c r="D958" s="221" t="s">
        <v>168</v>
      </c>
      <c r="E958" s="243" t="s">
        <v>19</v>
      </c>
      <c r="F958" s="244" t="s">
        <v>173</v>
      </c>
      <c r="G958" s="242"/>
      <c r="H958" s="245">
        <v>27.788</v>
      </c>
      <c r="I958" s="246"/>
      <c r="J958" s="242"/>
      <c r="K958" s="242"/>
      <c r="L958" s="247"/>
      <c r="M958" s="248"/>
      <c r="N958" s="249"/>
      <c r="O958" s="249"/>
      <c r="P958" s="249"/>
      <c r="Q958" s="249"/>
      <c r="R958" s="249"/>
      <c r="S958" s="249"/>
      <c r="T958" s="250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51" t="s">
        <v>168</v>
      </c>
      <c r="AU958" s="251" t="s">
        <v>82</v>
      </c>
      <c r="AV958" s="15" t="s">
        <v>174</v>
      </c>
      <c r="AW958" s="15" t="s">
        <v>33</v>
      </c>
      <c r="AX958" s="15" t="s">
        <v>80</v>
      </c>
      <c r="AY958" s="251" t="s">
        <v>159</v>
      </c>
    </row>
    <row r="959" s="2" customFormat="1" ht="16.5" customHeight="1">
      <c r="A959" s="40"/>
      <c r="B959" s="41"/>
      <c r="C959" s="263" t="s">
        <v>1164</v>
      </c>
      <c r="D959" s="263" t="s">
        <v>413</v>
      </c>
      <c r="E959" s="264" t="s">
        <v>1152</v>
      </c>
      <c r="F959" s="265" t="s">
        <v>1153</v>
      </c>
      <c r="G959" s="266" t="s">
        <v>207</v>
      </c>
      <c r="H959" s="267">
        <v>0.01</v>
      </c>
      <c r="I959" s="268"/>
      <c r="J959" s="269">
        <f>ROUND(I959*H959,2)</f>
        <v>0</v>
      </c>
      <c r="K959" s="265" t="s">
        <v>165</v>
      </c>
      <c r="L959" s="270"/>
      <c r="M959" s="271" t="s">
        <v>19</v>
      </c>
      <c r="N959" s="272" t="s">
        <v>43</v>
      </c>
      <c r="O959" s="86"/>
      <c r="P959" s="215">
        <f>O959*H959</f>
        <v>0</v>
      </c>
      <c r="Q959" s="215">
        <v>1</v>
      </c>
      <c r="R959" s="215">
        <f>Q959*H959</f>
        <v>0.01</v>
      </c>
      <c r="S959" s="215">
        <v>0</v>
      </c>
      <c r="T959" s="216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17" t="s">
        <v>407</v>
      </c>
      <c r="AT959" s="217" t="s">
        <v>413</v>
      </c>
      <c r="AU959" s="217" t="s">
        <v>82</v>
      </c>
      <c r="AY959" s="19" t="s">
        <v>159</v>
      </c>
      <c r="BE959" s="218">
        <f>IF(N959="základní",J959,0)</f>
        <v>0</v>
      </c>
      <c r="BF959" s="218">
        <f>IF(N959="snížená",J959,0)</f>
        <v>0</v>
      </c>
      <c r="BG959" s="218">
        <f>IF(N959="zákl. přenesená",J959,0)</f>
        <v>0</v>
      </c>
      <c r="BH959" s="218">
        <f>IF(N959="sníž. přenesená",J959,0)</f>
        <v>0</v>
      </c>
      <c r="BI959" s="218">
        <f>IF(N959="nulová",J959,0)</f>
        <v>0</v>
      </c>
      <c r="BJ959" s="19" t="s">
        <v>80</v>
      </c>
      <c r="BK959" s="218">
        <f>ROUND(I959*H959,2)</f>
        <v>0</v>
      </c>
      <c r="BL959" s="19" t="s">
        <v>260</v>
      </c>
      <c r="BM959" s="217" t="s">
        <v>1165</v>
      </c>
    </row>
    <row r="960" s="14" customFormat="1">
      <c r="A960" s="14"/>
      <c r="B960" s="230"/>
      <c r="C960" s="231"/>
      <c r="D960" s="221" t="s">
        <v>168</v>
      </c>
      <c r="E960" s="231"/>
      <c r="F960" s="233" t="s">
        <v>1166</v>
      </c>
      <c r="G960" s="231"/>
      <c r="H960" s="234">
        <v>0.01</v>
      </c>
      <c r="I960" s="235"/>
      <c r="J960" s="231"/>
      <c r="K960" s="231"/>
      <c r="L960" s="236"/>
      <c r="M960" s="237"/>
      <c r="N960" s="238"/>
      <c r="O960" s="238"/>
      <c r="P960" s="238"/>
      <c r="Q960" s="238"/>
      <c r="R960" s="238"/>
      <c r="S960" s="238"/>
      <c r="T960" s="23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0" t="s">
        <v>168</v>
      </c>
      <c r="AU960" s="240" t="s">
        <v>82</v>
      </c>
      <c r="AV960" s="14" t="s">
        <v>82</v>
      </c>
      <c r="AW960" s="14" t="s">
        <v>4</v>
      </c>
      <c r="AX960" s="14" t="s">
        <v>80</v>
      </c>
      <c r="AY960" s="240" t="s">
        <v>159</v>
      </c>
    </row>
    <row r="961" s="2" customFormat="1" ht="16.5" customHeight="1">
      <c r="A961" s="40"/>
      <c r="B961" s="41"/>
      <c r="C961" s="206" t="s">
        <v>1167</v>
      </c>
      <c r="D961" s="206" t="s">
        <v>161</v>
      </c>
      <c r="E961" s="207" t="s">
        <v>1168</v>
      </c>
      <c r="F961" s="208" t="s">
        <v>1169</v>
      </c>
      <c r="G961" s="209" t="s">
        <v>263</v>
      </c>
      <c r="H961" s="210">
        <v>984.51499999999999</v>
      </c>
      <c r="I961" s="211"/>
      <c r="J961" s="212">
        <f>ROUND(I961*H961,2)</f>
        <v>0</v>
      </c>
      <c r="K961" s="208" t="s">
        <v>165</v>
      </c>
      <c r="L961" s="46"/>
      <c r="M961" s="213" t="s">
        <v>19</v>
      </c>
      <c r="N961" s="214" t="s">
        <v>43</v>
      </c>
      <c r="O961" s="86"/>
      <c r="P961" s="215">
        <f>O961*H961</f>
        <v>0</v>
      </c>
      <c r="Q961" s="215">
        <v>0.00040000000000000002</v>
      </c>
      <c r="R961" s="215">
        <f>Q961*H961</f>
        <v>0.39380599999999999</v>
      </c>
      <c r="S961" s="215">
        <v>0</v>
      </c>
      <c r="T961" s="216">
        <f>S961*H961</f>
        <v>0</v>
      </c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R961" s="217" t="s">
        <v>260</v>
      </c>
      <c r="AT961" s="217" t="s">
        <v>161</v>
      </c>
      <c r="AU961" s="217" t="s">
        <v>82</v>
      </c>
      <c r="AY961" s="19" t="s">
        <v>159</v>
      </c>
      <c r="BE961" s="218">
        <f>IF(N961="základní",J961,0)</f>
        <v>0</v>
      </c>
      <c r="BF961" s="218">
        <f>IF(N961="snížená",J961,0)</f>
        <v>0</v>
      </c>
      <c r="BG961" s="218">
        <f>IF(N961="zákl. přenesená",J961,0)</f>
        <v>0</v>
      </c>
      <c r="BH961" s="218">
        <f>IF(N961="sníž. přenesená",J961,0)</f>
        <v>0</v>
      </c>
      <c r="BI961" s="218">
        <f>IF(N961="nulová",J961,0)</f>
        <v>0</v>
      </c>
      <c r="BJ961" s="19" t="s">
        <v>80</v>
      </c>
      <c r="BK961" s="218">
        <f>ROUND(I961*H961,2)</f>
        <v>0</v>
      </c>
      <c r="BL961" s="19" t="s">
        <v>260</v>
      </c>
      <c r="BM961" s="217" t="s">
        <v>1170</v>
      </c>
    </row>
    <row r="962" s="13" customFormat="1">
      <c r="A962" s="13"/>
      <c r="B962" s="219"/>
      <c r="C962" s="220"/>
      <c r="D962" s="221" t="s">
        <v>168</v>
      </c>
      <c r="E962" s="222" t="s">
        <v>19</v>
      </c>
      <c r="F962" s="223" t="s">
        <v>1171</v>
      </c>
      <c r="G962" s="220"/>
      <c r="H962" s="222" t="s">
        <v>19</v>
      </c>
      <c r="I962" s="224"/>
      <c r="J962" s="220"/>
      <c r="K962" s="220"/>
      <c r="L962" s="225"/>
      <c r="M962" s="226"/>
      <c r="N962" s="227"/>
      <c r="O962" s="227"/>
      <c r="P962" s="227"/>
      <c r="Q962" s="227"/>
      <c r="R962" s="227"/>
      <c r="S962" s="227"/>
      <c r="T962" s="22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29" t="s">
        <v>168</v>
      </c>
      <c r="AU962" s="229" t="s">
        <v>82</v>
      </c>
      <c r="AV962" s="13" t="s">
        <v>80</v>
      </c>
      <c r="AW962" s="13" t="s">
        <v>33</v>
      </c>
      <c r="AX962" s="13" t="s">
        <v>72</v>
      </c>
      <c r="AY962" s="229" t="s">
        <v>159</v>
      </c>
    </row>
    <row r="963" s="14" customFormat="1">
      <c r="A963" s="14"/>
      <c r="B963" s="230"/>
      <c r="C963" s="231"/>
      <c r="D963" s="221" t="s">
        <v>168</v>
      </c>
      <c r="E963" s="232" t="s">
        <v>19</v>
      </c>
      <c r="F963" s="233" t="s">
        <v>1172</v>
      </c>
      <c r="G963" s="231"/>
      <c r="H963" s="234">
        <v>791.43499999999995</v>
      </c>
      <c r="I963" s="235"/>
      <c r="J963" s="231"/>
      <c r="K963" s="231"/>
      <c r="L963" s="236"/>
      <c r="M963" s="237"/>
      <c r="N963" s="238"/>
      <c r="O963" s="238"/>
      <c r="P963" s="238"/>
      <c r="Q963" s="238"/>
      <c r="R963" s="238"/>
      <c r="S963" s="238"/>
      <c r="T963" s="23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40" t="s">
        <v>168</v>
      </c>
      <c r="AU963" s="240" t="s">
        <v>82</v>
      </c>
      <c r="AV963" s="14" t="s">
        <v>82</v>
      </c>
      <c r="AW963" s="14" t="s">
        <v>33</v>
      </c>
      <c r="AX963" s="14" t="s">
        <v>72</v>
      </c>
      <c r="AY963" s="240" t="s">
        <v>159</v>
      </c>
    </row>
    <row r="964" s="14" customFormat="1">
      <c r="A964" s="14"/>
      <c r="B964" s="230"/>
      <c r="C964" s="231"/>
      <c r="D964" s="221" t="s">
        <v>168</v>
      </c>
      <c r="E964" s="232" t="s">
        <v>19</v>
      </c>
      <c r="F964" s="233" t="s">
        <v>1173</v>
      </c>
      <c r="G964" s="231"/>
      <c r="H964" s="234">
        <v>88.659999999999997</v>
      </c>
      <c r="I964" s="235"/>
      <c r="J964" s="231"/>
      <c r="K964" s="231"/>
      <c r="L964" s="236"/>
      <c r="M964" s="237"/>
      <c r="N964" s="238"/>
      <c r="O964" s="238"/>
      <c r="P964" s="238"/>
      <c r="Q964" s="238"/>
      <c r="R964" s="238"/>
      <c r="S964" s="238"/>
      <c r="T964" s="23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0" t="s">
        <v>168</v>
      </c>
      <c r="AU964" s="240" t="s">
        <v>82</v>
      </c>
      <c r="AV964" s="14" t="s">
        <v>82</v>
      </c>
      <c r="AW964" s="14" t="s">
        <v>33</v>
      </c>
      <c r="AX964" s="14" t="s">
        <v>72</v>
      </c>
      <c r="AY964" s="240" t="s">
        <v>159</v>
      </c>
    </row>
    <row r="965" s="14" customFormat="1">
      <c r="A965" s="14"/>
      <c r="B965" s="230"/>
      <c r="C965" s="231"/>
      <c r="D965" s="221" t="s">
        <v>168</v>
      </c>
      <c r="E965" s="232" t="s">
        <v>19</v>
      </c>
      <c r="F965" s="233" t="s">
        <v>1174</v>
      </c>
      <c r="G965" s="231"/>
      <c r="H965" s="234">
        <v>45.369999999999997</v>
      </c>
      <c r="I965" s="235"/>
      <c r="J965" s="231"/>
      <c r="K965" s="231"/>
      <c r="L965" s="236"/>
      <c r="M965" s="237"/>
      <c r="N965" s="238"/>
      <c r="O965" s="238"/>
      <c r="P965" s="238"/>
      <c r="Q965" s="238"/>
      <c r="R965" s="238"/>
      <c r="S965" s="238"/>
      <c r="T965" s="23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0" t="s">
        <v>168</v>
      </c>
      <c r="AU965" s="240" t="s">
        <v>82</v>
      </c>
      <c r="AV965" s="14" t="s">
        <v>82</v>
      </c>
      <c r="AW965" s="14" t="s">
        <v>33</v>
      </c>
      <c r="AX965" s="14" t="s">
        <v>72</v>
      </c>
      <c r="AY965" s="240" t="s">
        <v>159</v>
      </c>
    </row>
    <row r="966" s="15" customFormat="1">
      <c r="A966" s="15"/>
      <c r="B966" s="241"/>
      <c r="C966" s="242"/>
      <c r="D966" s="221" t="s">
        <v>168</v>
      </c>
      <c r="E966" s="243" t="s">
        <v>19</v>
      </c>
      <c r="F966" s="244" t="s">
        <v>173</v>
      </c>
      <c r="G966" s="242"/>
      <c r="H966" s="245">
        <v>925.46500000000003</v>
      </c>
      <c r="I966" s="246"/>
      <c r="J966" s="242"/>
      <c r="K966" s="242"/>
      <c r="L966" s="247"/>
      <c r="M966" s="248"/>
      <c r="N966" s="249"/>
      <c r="O966" s="249"/>
      <c r="P966" s="249"/>
      <c r="Q966" s="249"/>
      <c r="R966" s="249"/>
      <c r="S966" s="249"/>
      <c r="T966" s="250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51" t="s">
        <v>168</v>
      </c>
      <c r="AU966" s="251" t="s">
        <v>82</v>
      </c>
      <c r="AV966" s="15" t="s">
        <v>174</v>
      </c>
      <c r="AW966" s="15" t="s">
        <v>33</v>
      </c>
      <c r="AX966" s="15" t="s">
        <v>72</v>
      </c>
      <c r="AY966" s="251" t="s">
        <v>159</v>
      </c>
    </row>
    <row r="967" s="13" customFormat="1">
      <c r="A967" s="13"/>
      <c r="B967" s="219"/>
      <c r="C967" s="220"/>
      <c r="D967" s="221" t="s">
        <v>168</v>
      </c>
      <c r="E967" s="222" t="s">
        <v>19</v>
      </c>
      <c r="F967" s="223" t="s">
        <v>1147</v>
      </c>
      <c r="G967" s="220"/>
      <c r="H967" s="222" t="s">
        <v>19</v>
      </c>
      <c r="I967" s="224"/>
      <c r="J967" s="220"/>
      <c r="K967" s="220"/>
      <c r="L967" s="225"/>
      <c r="M967" s="226"/>
      <c r="N967" s="227"/>
      <c r="O967" s="227"/>
      <c r="P967" s="227"/>
      <c r="Q967" s="227"/>
      <c r="R967" s="227"/>
      <c r="S967" s="227"/>
      <c r="T967" s="22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29" t="s">
        <v>168</v>
      </c>
      <c r="AU967" s="229" t="s">
        <v>82</v>
      </c>
      <c r="AV967" s="13" t="s">
        <v>80</v>
      </c>
      <c r="AW967" s="13" t="s">
        <v>33</v>
      </c>
      <c r="AX967" s="13" t="s">
        <v>72</v>
      </c>
      <c r="AY967" s="229" t="s">
        <v>159</v>
      </c>
    </row>
    <row r="968" s="14" customFormat="1">
      <c r="A968" s="14"/>
      <c r="B968" s="230"/>
      <c r="C968" s="231"/>
      <c r="D968" s="221" t="s">
        <v>168</v>
      </c>
      <c r="E968" s="232" t="s">
        <v>19</v>
      </c>
      <c r="F968" s="233" t="s">
        <v>1175</v>
      </c>
      <c r="G968" s="231"/>
      <c r="H968" s="234">
        <v>19.050000000000001</v>
      </c>
      <c r="I968" s="235"/>
      <c r="J968" s="231"/>
      <c r="K968" s="231"/>
      <c r="L968" s="236"/>
      <c r="M968" s="237"/>
      <c r="N968" s="238"/>
      <c r="O968" s="238"/>
      <c r="P968" s="238"/>
      <c r="Q968" s="238"/>
      <c r="R968" s="238"/>
      <c r="S968" s="238"/>
      <c r="T968" s="23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0" t="s">
        <v>168</v>
      </c>
      <c r="AU968" s="240" t="s">
        <v>82</v>
      </c>
      <c r="AV968" s="14" t="s">
        <v>82</v>
      </c>
      <c r="AW968" s="14" t="s">
        <v>33</v>
      </c>
      <c r="AX968" s="14" t="s">
        <v>72</v>
      </c>
      <c r="AY968" s="240" t="s">
        <v>159</v>
      </c>
    </row>
    <row r="969" s="13" customFormat="1">
      <c r="A969" s="13"/>
      <c r="B969" s="219"/>
      <c r="C969" s="220"/>
      <c r="D969" s="221" t="s">
        <v>168</v>
      </c>
      <c r="E969" s="222" t="s">
        <v>19</v>
      </c>
      <c r="F969" s="223" t="s">
        <v>1149</v>
      </c>
      <c r="G969" s="220"/>
      <c r="H969" s="222" t="s">
        <v>19</v>
      </c>
      <c r="I969" s="224"/>
      <c r="J969" s="220"/>
      <c r="K969" s="220"/>
      <c r="L969" s="225"/>
      <c r="M969" s="226"/>
      <c r="N969" s="227"/>
      <c r="O969" s="227"/>
      <c r="P969" s="227"/>
      <c r="Q969" s="227"/>
      <c r="R969" s="227"/>
      <c r="S969" s="227"/>
      <c r="T969" s="22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29" t="s">
        <v>168</v>
      </c>
      <c r="AU969" s="229" t="s">
        <v>82</v>
      </c>
      <c r="AV969" s="13" t="s">
        <v>80</v>
      </c>
      <c r="AW969" s="13" t="s">
        <v>33</v>
      </c>
      <c r="AX969" s="13" t="s">
        <v>72</v>
      </c>
      <c r="AY969" s="229" t="s">
        <v>159</v>
      </c>
    </row>
    <row r="970" s="14" customFormat="1">
      <c r="A970" s="14"/>
      <c r="B970" s="230"/>
      <c r="C970" s="231"/>
      <c r="D970" s="221" t="s">
        <v>168</v>
      </c>
      <c r="E970" s="232" t="s">
        <v>19</v>
      </c>
      <c r="F970" s="233" t="s">
        <v>1176</v>
      </c>
      <c r="G970" s="231"/>
      <c r="H970" s="234">
        <v>40</v>
      </c>
      <c r="I970" s="235"/>
      <c r="J970" s="231"/>
      <c r="K970" s="231"/>
      <c r="L970" s="236"/>
      <c r="M970" s="237"/>
      <c r="N970" s="238"/>
      <c r="O970" s="238"/>
      <c r="P970" s="238"/>
      <c r="Q970" s="238"/>
      <c r="R970" s="238"/>
      <c r="S970" s="238"/>
      <c r="T970" s="23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0" t="s">
        <v>168</v>
      </c>
      <c r="AU970" s="240" t="s">
        <v>82</v>
      </c>
      <c r="AV970" s="14" t="s">
        <v>82</v>
      </c>
      <c r="AW970" s="14" t="s">
        <v>33</v>
      </c>
      <c r="AX970" s="14" t="s">
        <v>72</v>
      </c>
      <c r="AY970" s="240" t="s">
        <v>159</v>
      </c>
    </row>
    <row r="971" s="15" customFormat="1">
      <c r="A971" s="15"/>
      <c r="B971" s="241"/>
      <c r="C971" s="242"/>
      <c r="D971" s="221" t="s">
        <v>168</v>
      </c>
      <c r="E971" s="243" t="s">
        <v>19</v>
      </c>
      <c r="F971" s="244" t="s">
        <v>173</v>
      </c>
      <c r="G971" s="242"/>
      <c r="H971" s="245">
        <v>59.049999999999997</v>
      </c>
      <c r="I971" s="246"/>
      <c r="J971" s="242"/>
      <c r="K971" s="242"/>
      <c r="L971" s="247"/>
      <c r="M971" s="248"/>
      <c r="N971" s="249"/>
      <c r="O971" s="249"/>
      <c r="P971" s="249"/>
      <c r="Q971" s="249"/>
      <c r="R971" s="249"/>
      <c r="S971" s="249"/>
      <c r="T971" s="250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51" t="s">
        <v>168</v>
      </c>
      <c r="AU971" s="251" t="s">
        <v>82</v>
      </c>
      <c r="AV971" s="15" t="s">
        <v>174</v>
      </c>
      <c r="AW971" s="15" t="s">
        <v>33</v>
      </c>
      <c r="AX971" s="15" t="s">
        <v>72</v>
      </c>
      <c r="AY971" s="251" t="s">
        <v>159</v>
      </c>
    </row>
    <row r="972" s="16" customFormat="1">
      <c r="A972" s="16"/>
      <c r="B972" s="252"/>
      <c r="C972" s="253"/>
      <c r="D972" s="221" t="s">
        <v>168</v>
      </c>
      <c r="E972" s="254" t="s">
        <v>19</v>
      </c>
      <c r="F972" s="255" t="s">
        <v>179</v>
      </c>
      <c r="G972" s="253"/>
      <c r="H972" s="256">
        <v>984.51499999999999</v>
      </c>
      <c r="I972" s="257"/>
      <c r="J972" s="253"/>
      <c r="K972" s="253"/>
      <c r="L972" s="258"/>
      <c r="M972" s="259"/>
      <c r="N972" s="260"/>
      <c r="O972" s="260"/>
      <c r="P972" s="260"/>
      <c r="Q972" s="260"/>
      <c r="R972" s="260"/>
      <c r="S972" s="260"/>
      <c r="T972" s="261"/>
      <c r="U972" s="16"/>
      <c r="V972" s="16"/>
      <c r="W972" s="16"/>
      <c r="X972" s="16"/>
      <c r="Y972" s="16"/>
      <c r="Z972" s="16"/>
      <c r="AA972" s="16"/>
      <c r="AB972" s="16"/>
      <c r="AC972" s="16"/>
      <c r="AD972" s="16"/>
      <c r="AE972" s="16"/>
      <c r="AT972" s="262" t="s">
        <v>168</v>
      </c>
      <c r="AU972" s="262" t="s">
        <v>82</v>
      </c>
      <c r="AV972" s="16" t="s">
        <v>166</v>
      </c>
      <c r="AW972" s="16" t="s">
        <v>33</v>
      </c>
      <c r="AX972" s="16" t="s">
        <v>80</v>
      </c>
      <c r="AY972" s="262" t="s">
        <v>159</v>
      </c>
    </row>
    <row r="973" s="2" customFormat="1" ht="16.5" customHeight="1">
      <c r="A973" s="40"/>
      <c r="B973" s="41"/>
      <c r="C973" s="263" t="s">
        <v>1177</v>
      </c>
      <c r="D973" s="263" t="s">
        <v>413</v>
      </c>
      <c r="E973" s="264" t="s">
        <v>1178</v>
      </c>
      <c r="F973" s="265" t="s">
        <v>1179</v>
      </c>
      <c r="G973" s="266" t="s">
        <v>263</v>
      </c>
      <c r="H973" s="267">
        <v>566.096</v>
      </c>
      <c r="I973" s="268"/>
      <c r="J973" s="269">
        <f>ROUND(I973*H973,2)</f>
        <v>0</v>
      </c>
      <c r="K973" s="265" t="s">
        <v>19</v>
      </c>
      <c r="L973" s="270"/>
      <c r="M973" s="271" t="s">
        <v>19</v>
      </c>
      <c r="N973" s="272" t="s">
        <v>43</v>
      </c>
      <c r="O973" s="86"/>
      <c r="P973" s="215">
        <f>O973*H973</f>
        <v>0</v>
      </c>
      <c r="Q973" s="215">
        <v>0.0044999999999999997</v>
      </c>
      <c r="R973" s="215">
        <f>Q973*H973</f>
        <v>2.5474319999999997</v>
      </c>
      <c r="S973" s="215">
        <v>0</v>
      </c>
      <c r="T973" s="216">
        <f>S973*H973</f>
        <v>0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17" t="s">
        <v>407</v>
      </c>
      <c r="AT973" s="217" t="s">
        <v>413</v>
      </c>
      <c r="AU973" s="217" t="s">
        <v>82</v>
      </c>
      <c r="AY973" s="19" t="s">
        <v>159</v>
      </c>
      <c r="BE973" s="218">
        <f>IF(N973="základní",J973,0)</f>
        <v>0</v>
      </c>
      <c r="BF973" s="218">
        <f>IF(N973="snížená",J973,0)</f>
        <v>0</v>
      </c>
      <c r="BG973" s="218">
        <f>IF(N973="zákl. přenesená",J973,0)</f>
        <v>0</v>
      </c>
      <c r="BH973" s="218">
        <f>IF(N973="sníž. přenesená",J973,0)</f>
        <v>0</v>
      </c>
      <c r="BI973" s="218">
        <f>IF(N973="nulová",J973,0)</f>
        <v>0</v>
      </c>
      <c r="BJ973" s="19" t="s">
        <v>80</v>
      </c>
      <c r="BK973" s="218">
        <f>ROUND(I973*H973,2)</f>
        <v>0</v>
      </c>
      <c r="BL973" s="19" t="s">
        <v>260</v>
      </c>
      <c r="BM973" s="217" t="s">
        <v>1180</v>
      </c>
    </row>
    <row r="974" s="14" customFormat="1">
      <c r="A974" s="14"/>
      <c r="B974" s="230"/>
      <c r="C974" s="231"/>
      <c r="D974" s="221" t="s">
        <v>168</v>
      </c>
      <c r="E974" s="231"/>
      <c r="F974" s="233" t="s">
        <v>1181</v>
      </c>
      <c r="G974" s="231"/>
      <c r="H974" s="234">
        <v>566.096</v>
      </c>
      <c r="I974" s="235"/>
      <c r="J974" s="231"/>
      <c r="K974" s="231"/>
      <c r="L974" s="236"/>
      <c r="M974" s="237"/>
      <c r="N974" s="238"/>
      <c r="O974" s="238"/>
      <c r="P974" s="238"/>
      <c r="Q974" s="238"/>
      <c r="R974" s="238"/>
      <c r="S974" s="238"/>
      <c r="T974" s="23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40" t="s">
        <v>168</v>
      </c>
      <c r="AU974" s="240" t="s">
        <v>82</v>
      </c>
      <c r="AV974" s="14" t="s">
        <v>82</v>
      </c>
      <c r="AW974" s="14" t="s">
        <v>4</v>
      </c>
      <c r="AX974" s="14" t="s">
        <v>80</v>
      </c>
      <c r="AY974" s="240" t="s">
        <v>159</v>
      </c>
    </row>
    <row r="975" s="2" customFormat="1" ht="16.5" customHeight="1">
      <c r="A975" s="40"/>
      <c r="B975" s="41"/>
      <c r="C975" s="263" t="s">
        <v>1182</v>
      </c>
      <c r="D975" s="263" t="s">
        <v>413</v>
      </c>
      <c r="E975" s="264" t="s">
        <v>1183</v>
      </c>
      <c r="F975" s="265" t="s">
        <v>1184</v>
      </c>
      <c r="G975" s="266" t="s">
        <v>263</v>
      </c>
      <c r="H975" s="267">
        <v>566.096</v>
      </c>
      <c r="I975" s="268"/>
      <c r="J975" s="269">
        <f>ROUND(I975*H975,2)</f>
        <v>0</v>
      </c>
      <c r="K975" s="265" t="s">
        <v>19</v>
      </c>
      <c r="L975" s="270"/>
      <c r="M975" s="271" t="s">
        <v>19</v>
      </c>
      <c r="N975" s="272" t="s">
        <v>43</v>
      </c>
      <c r="O975" s="86"/>
      <c r="P975" s="215">
        <f>O975*H975</f>
        <v>0</v>
      </c>
      <c r="Q975" s="215">
        <v>0.0045700000000000003</v>
      </c>
      <c r="R975" s="215">
        <f>Q975*H975</f>
        <v>2.5870587200000004</v>
      </c>
      <c r="S975" s="215">
        <v>0</v>
      </c>
      <c r="T975" s="216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17" t="s">
        <v>407</v>
      </c>
      <c r="AT975" s="217" t="s">
        <v>413</v>
      </c>
      <c r="AU975" s="217" t="s">
        <v>82</v>
      </c>
      <c r="AY975" s="19" t="s">
        <v>159</v>
      </c>
      <c r="BE975" s="218">
        <f>IF(N975="základní",J975,0)</f>
        <v>0</v>
      </c>
      <c r="BF975" s="218">
        <f>IF(N975="snížená",J975,0)</f>
        <v>0</v>
      </c>
      <c r="BG975" s="218">
        <f>IF(N975="zákl. přenesená",J975,0)</f>
        <v>0</v>
      </c>
      <c r="BH975" s="218">
        <f>IF(N975="sníž. přenesená",J975,0)</f>
        <v>0</v>
      </c>
      <c r="BI975" s="218">
        <f>IF(N975="nulová",J975,0)</f>
        <v>0</v>
      </c>
      <c r="BJ975" s="19" t="s">
        <v>80</v>
      </c>
      <c r="BK975" s="218">
        <f>ROUND(I975*H975,2)</f>
        <v>0</v>
      </c>
      <c r="BL975" s="19" t="s">
        <v>260</v>
      </c>
      <c r="BM975" s="217" t="s">
        <v>1185</v>
      </c>
    </row>
    <row r="976" s="14" customFormat="1">
      <c r="A976" s="14"/>
      <c r="B976" s="230"/>
      <c r="C976" s="231"/>
      <c r="D976" s="221" t="s">
        <v>168</v>
      </c>
      <c r="E976" s="231"/>
      <c r="F976" s="233" t="s">
        <v>1181</v>
      </c>
      <c r="G976" s="231"/>
      <c r="H976" s="234">
        <v>566.096</v>
      </c>
      <c r="I976" s="235"/>
      <c r="J976" s="231"/>
      <c r="K976" s="231"/>
      <c r="L976" s="236"/>
      <c r="M976" s="237"/>
      <c r="N976" s="238"/>
      <c r="O976" s="238"/>
      <c r="P976" s="238"/>
      <c r="Q976" s="238"/>
      <c r="R976" s="238"/>
      <c r="S976" s="238"/>
      <c r="T976" s="23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0" t="s">
        <v>168</v>
      </c>
      <c r="AU976" s="240" t="s">
        <v>82</v>
      </c>
      <c r="AV976" s="14" t="s">
        <v>82</v>
      </c>
      <c r="AW976" s="14" t="s">
        <v>4</v>
      </c>
      <c r="AX976" s="14" t="s">
        <v>80</v>
      </c>
      <c r="AY976" s="240" t="s">
        <v>159</v>
      </c>
    </row>
    <row r="977" s="2" customFormat="1" ht="16.5" customHeight="1">
      <c r="A977" s="40"/>
      <c r="B977" s="41"/>
      <c r="C977" s="206" t="s">
        <v>1186</v>
      </c>
      <c r="D977" s="206" t="s">
        <v>161</v>
      </c>
      <c r="E977" s="207" t="s">
        <v>1187</v>
      </c>
      <c r="F977" s="208" t="s">
        <v>1188</v>
      </c>
      <c r="G977" s="209" t="s">
        <v>263</v>
      </c>
      <c r="H977" s="210">
        <v>55.576000000000001</v>
      </c>
      <c r="I977" s="211"/>
      <c r="J977" s="212">
        <f>ROUND(I977*H977,2)</f>
        <v>0</v>
      </c>
      <c r="K977" s="208" t="s">
        <v>165</v>
      </c>
      <c r="L977" s="46"/>
      <c r="M977" s="213" t="s">
        <v>19</v>
      </c>
      <c r="N977" s="214" t="s">
        <v>43</v>
      </c>
      <c r="O977" s="86"/>
      <c r="P977" s="215">
        <f>O977*H977</f>
        <v>0</v>
      </c>
      <c r="Q977" s="215">
        <v>0.00040000000000000002</v>
      </c>
      <c r="R977" s="215">
        <f>Q977*H977</f>
        <v>0.022230400000000001</v>
      </c>
      <c r="S977" s="215">
        <v>0</v>
      </c>
      <c r="T977" s="216">
        <f>S977*H977</f>
        <v>0</v>
      </c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R977" s="217" t="s">
        <v>260</v>
      </c>
      <c r="AT977" s="217" t="s">
        <v>161</v>
      </c>
      <c r="AU977" s="217" t="s">
        <v>82</v>
      </c>
      <c r="AY977" s="19" t="s">
        <v>159</v>
      </c>
      <c r="BE977" s="218">
        <f>IF(N977="základní",J977,0)</f>
        <v>0</v>
      </c>
      <c r="BF977" s="218">
        <f>IF(N977="snížená",J977,0)</f>
        <v>0</v>
      </c>
      <c r="BG977" s="218">
        <f>IF(N977="zákl. přenesená",J977,0)</f>
        <v>0</v>
      </c>
      <c r="BH977" s="218">
        <f>IF(N977="sníž. přenesená",J977,0)</f>
        <v>0</v>
      </c>
      <c r="BI977" s="218">
        <f>IF(N977="nulová",J977,0)</f>
        <v>0</v>
      </c>
      <c r="BJ977" s="19" t="s">
        <v>80</v>
      </c>
      <c r="BK977" s="218">
        <f>ROUND(I977*H977,2)</f>
        <v>0</v>
      </c>
      <c r="BL977" s="19" t="s">
        <v>260</v>
      </c>
      <c r="BM977" s="217" t="s">
        <v>1189</v>
      </c>
    </row>
    <row r="978" s="13" customFormat="1">
      <c r="A978" s="13"/>
      <c r="B978" s="219"/>
      <c r="C978" s="220"/>
      <c r="D978" s="221" t="s">
        <v>168</v>
      </c>
      <c r="E978" s="222" t="s">
        <v>19</v>
      </c>
      <c r="F978" s="223" t="s">
        <v>1160</v>
      </c>
      <c r="G978" s="220"/>
      <c r="H978" s="222" t="s">
        <v>19</v>
      </c>
      <c r="I978" s="224"/>
      <c r="J978" s="220"/>
      <c r="K978" s="220"/>
      <c r="L978" s="225"/>
      <c r="M978" s="226"/>
      <c r="N978" s="227"/>
      <c r="O978" s="227"/>
      <c r="P978" s="227"/>
      <c r="Q978" s="227"/>
      <c r="R978" s="227"/>
      <c r="S978" s="227"/>
      <c r="T978" s="22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29" t="s">
        <v>168</v>
      </c>
      <c r="AU978" s="229" t="s">
        <v>82</v>
      </c>
      <c r="AV978" s="13" t="s">
        <v>80</v>
      </c>
      <c r="AW978" s="13" t="s">
        <v>33</v>
      </c>
      <c r="AX978" s="13" t="s">
        <v>72</v>
      </c>
      <c r="AY978" s="229" t="s">
        <v>159</v>
      </c>
    </row>
    <row r="979" s="14" customFormat="1">
      <c r="A979" s="14"/>
      <c r="B979" s="230"/>
      <c r="C979" s="231"/>
      <c r="D979" s="221" t="s">
        <v>168</v>
      </c>
      <c r="E979" s="232" t="s">
        <v>19</v>
      </c>
      <c r="F979" s="233" t="s">
        <v>1190</v>
      </c>
      <c r="G979" s="231"/>
      <c r="H979" s="234">
        <v>24.379999999999999</v>
      </c>
      <c r="I979" s="235"/>
      <c r="J979" s="231"/>
      <c r="K979" s="231"/>
      <c r="L979" s="236"/>
      <c r="M979" s="237"/>
      <c r="N979" s="238"/>
      <c r="O979" s="238"/>
      <c r="P979" s="238"/>
      <c r="Q979" s="238"/>
      <c r="R979" s="238"/>
      <c r="S979" s="238"/>
      <c r="T979" s="23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40" t="s">
        <v>168</v>
      </c>
      <c r="AU979" s="240" t="s">
        <v>82</v>
      </c>
      <c r="AV979" s="14" t="s">
        <v>82</v>
      </c>
      <c r="AW979" s="14" t="s">
        <v>33</v>
      </c>
      <c r="AX979" s="14" t="s">
        <v>72</v>
      </c>
      <c r="AY979" s="240" t="s">
        <v>159</v>
      </c>
    </row>
    <row r="980" s="14" customFormat="1">
      <c r="A980" s="14"/>
      <c r="B980" s="230"/>
      <c r="C980" s="231"/>
      <c r="D980" s="221" t="s">
        <v>168</v>
      </c>
      <c r="E980" s="232" t="s">
        <v>19</v>
      </c>
      <c r="F980" s="233" t="s">
        <v>1191</v>
      </c>
      <c r="G980" s="231"/>
      <c r="H980" s="234">
        <v>11.196</v>
      </c>
      <c r="I980" s="235"/>
      <c r="J980" s="231"/>
      <c r="K980" s="231"/>
      <c r="L980" s="236"/>
      <c r="M980" s="237"/>
      <c r="N980" s="238"/>
      <c r="O980" s="238"/>
      <c r="P980" s="238"/>
      <c r="Q980" s="238"/>
      <c r="R980" s="238"/>
      <c r="S980" s="238"/>
      <c r="T980" s="239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40" t="s">
        <v>168</v>
      </c>
      <c r="AU980" s="240" t="s">
        <v>82</v>
      </c>
      <c r="AV980" s="14" t="s">
        <v>82</v>
      </c>
      <c r="AW980" s="14" t="s">
        <v>33</v>
      </c>
      <c r="AX980" s="14" t="s">
        <v>72</v>
      </c>
      <c r="AY980" s="240" t="s">
        <v>159</v>
      </c>
    </row>
    <row r="981" s="14" customFormat="1">
      <c r="A981" s="14"/>
      <c r="B981" s="230"/>
      <c r="C981" s="231"/>
      <c r="D981" s="221" t="s">
        <v>168</v>
      </c>
      <c r="E981" s="232" t="s">
        <v>19</v>
      </c>
      <c r="F981" s="233" t="s">
        <v>1192</v>
      </c>
      <c r="G981" s="231"/>
      <c r="H981" s="234">
        <v>20</v>
      </c>
      <c r="I981" s="235"/>
      <c r="J981" s="231"/>
      <c r="K981" s="231"/>
      <c r="L981" s="236"/>
      <c r="M981" s="237"/>
      <c r="N981" s="238"/>
      <c r="O981" s="238"/>
      <c r="P981" s="238"/>
      <c r="Q981" s="238"/>
      <c r="R981" s="238"/>
      <c r="S981" s="238"/>
      <c r="T981" s="23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40" t="s">
        <v>168</v>
      </c>
      <c r="AU981" s="240" t="s">
        <v>82</v>
      </c>
      <c r="AV981" s="14" t="s">
        <v>82</v>
      </c>
      <c r="AW981" s="14" t="s">
        <v>33</v>
      </c>
      <c r="AX981" s="14" t="s">
        <v>72</v>
      </c>
      <c r="AY981" s="240" t="s">
        <v>159</v>
      </c>
    </row>
    <row r="982" s="15" customFormat="1">
      <c r="A982" s="15"/>
      <c r="B982" s="241"/>
      <c r="C982" s="242"/>
      <c r="D982" s="221" t="s">
        <v>168</v>
      </c>
      <c r="E982" s="243" t="s">
        <v>19</v>
      </c>
      <c r="F982" s="244" t="s">
        <v>173</v>
      </c>
      <c r="G982" s="242"/>
      <c r="H982" s="245">
        <v>55.576000000000001</v>
      </c>
      <c r="I982" s="246"/>
      <c r="J982" s="242"/>
      <c r="K982" s="242"/>
      <c r="L982" s="247"/>
      <c r="M982" s="248"/>
      <c r="N982" s="249"/>
      <c r="O982" s="249"/>
      <c r="P982" s="249"/>
      <c r="Q982" s="249"/>
      <c r="R982" s="249"/>
      <c r="S982" s="249"/>
      <c r="T982" s="250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51" t="s">
        <v>168</v>
      </c>
      <c r="AU982" s="251" t="s">
        <v>82</v>
      </c>
      <c r="AV982" s="15" t="s">
        <v>174</v>
      </c>
      <c r="AW982" s="15" t="s">
        <v>33</v>
      </c>
      <c r="AX982" s="15" t="s">
        <v>80</v>
      </c>
      <c r="AY982" s="251" t="s">
        <v>159</v>
      </c>
    </row>
    <row r="983" s="2" customFormat="1" ht="16.5" customHeight="1">
      <c r="A983" s="40"/>
      <c r="B983" s="41"/>
      <c r="C983" s="263" t="s">
        <v>1193</v>
      </c>
      <c r="D983" s="263" t="s">
        <v>413</v>
      </c>
      <c r="E983" s="264" t="s">
        <v>1178</v>
      </c>
      <c r="F983" s="265" t="s">
        <v>1179</v>
      </c>
      <c r="G983" s="266" t="s">
        <v>263</v>
      </c>
      <c r="H983" s="267">
        <v>33.345999999999997</v>
      </c>
      <c r="I983" s="268"/>
      <c r="J983" s="269">
        <f>ROUND(I983*H983,2)</f>
        <v>0</v>
      </c>
      <c r="K983" s="265" t="s">
        <v>19</v>
      </c>
      <c r="L983" s="270"/>
      <c r="M983" s="271" t="s">
        <v>19</v>
      </c>
      <c r="N983" s="272" t="s">
        <v>43</v>
      </c>
      <c r="O983" s="86"/>
      <c r="P983" s="215">
        <f>O983*H983</f>
        <v>0</v>
      </c>
      <c r="Q983" s="215">
        <v>0.0044999999999999997</v>
      </c>
      <c r="R983" s="215">
        <f>Q983*H983</f>
        <v>0.15005699999999997</v>
      </c>
      <c r="S983" s="215">
        <v>0</v>
      </c>
      <c r="T983" s="216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17" t="s">
        <v>407</v>
      </c>
      <c r="AT983" s="217" t="s">
        <v>413</v>
      </c>
      <c r="AU983" s="217" t="s">
        <v>82</v>
      </c>
      <c r="AY983" s="19" t="s">
        <v>159</v>
      </c>
      <c r="BE983" s="218">
        <f>IF(N983="základní",J983,0)</f>
        <v>0</v>
      </c>
      <c r="BF983" s="218">
        <f>IF(N983="snížená",J983,0)</f>
        <v>0</v>
      </c>
      <c r="BG983" s="218">
        <f>IF(N983="zákl. přenesená",J983,0)</f>
        <v>0</v>
      </c>
      <c r="BH983" s="218">
        <f>IF(N983="sníž. přenesená",J983,0)</f>
        <v>0</v>
      </c>
      <c r="BI983" s="218">
        <f>IF(N983="nulová",J983,0)</f>
        <v>0</v>
      </c>
      <c r="BJ983" s="19" t="s">
        <v>80</v>
      </c>
      <c r="BK983" s="218">
        <f>ROUND(I983*H983,2)</f>
        <v>0</v>
      </c>
      <c r="BL983" s="19" t="s">
        <v>260</v>
      </c>
      <c r="BM983" s="217" t="s">
        <v>1194</v>
      </c>
    </row>
    <row r="984" s="14" customFormat="1">
      <c r="A984" s="14"/>
      <c r="B984" s="230"/>
      <c r="C984" s="231"/>
      <c r="D984" s="221" t="s">
        <v>168</v>
      </c>
      <c r="E984" s="231"/>
      <c r="F984" s="233" t="s">
        <v>1195</v>
      </c>
      <c r="G984" s="231"/>
      <c r="H984" s="234">
        <v>33.345999999999997</v>
      </c>
      <c r="I984" s="235"/>
      <c r="J984" s="231"/>
      <c r="K984" s="231"/>
      <c r="L984" s="236"/>
      <c r="M984" s="237"/>
      <c r="N984" s="238"/>
      <c r="O984" s="238"/>
      <c r="P984" s="238"/>
      <c r="Q984" s="238"/>
      <c r="R984" s="238"/>
      <c r="S984" s="238"/>
      <c r="T984" s="23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0" t="s">
        <v>168</v>
      </c>
      <c r="AU984" s="240" t="s">
        <v>82</v>
      </c>
      <c r="AV984" s="14" t="s">
        <v>82</v>
      </c>
      <c r="AW984" s="14" t="s">
        <v>4</v>
      </c>
      <c r="AX984" s="14" t="s">
        <v>80</v>
      </c>
      <c r="AY984" s="240" t="s">
        <v>159</v>
      </c>
    </row>
    <row r="985" s="2" customFormat="1" ht="16.5" customHeight="1">
      <c r="A985" s="40"/>
      <c r="B985" s="41"/>
      <c r="C985" s="263" t="s">
        <v>1196</v>
      </c>
      <c r="D985" s="263" t="s">
        <v>413</v>
      </c>
      <c r="E985" s="264" t="s">
        <v>1183</v>
      </c>
      <c r="F985" s="265" t="s">
        <v>1184</v>
      </c>
      <c r="G985" s="266" t="s">
        <v>263</v>
      </c>
      <c r="H985" s="267">
        <v>33.345999999999997</v>
      </c>
      <c r="I985" s="268"/>
      <c r="J985" s="269">
        <f>ROUND(I985*H985,2)</f>
        <v>0</v>
      </c>
      <c r="K985" s="265" t="s">
        <v>19</v>
      </c>
      <c r="L985" s="270"/>
      <c r="M985" s="271" t="s">
        <v>19</v>
      </c>
      <c r="N985" s="272" t="s">
        <v>43</v>
      </c>
      <c r="O985" s="86"/>
      <c r="P985" s="215">
        <f>O985*H985</f>
        <v>0</v>
      </c>
      <c r="Q985" s="215">
        <v>0.0045700000000000003</v>
      </c>
      <c r="R985" s="215">
        <f>Q985*H985</f>
        <v>0.15239121999999999</v>
      </c>
      <c r="S985" s="215">
        <v>0</v>
      </c>
      <c r="T985" s="216">
        <f>S985*H985</f>
        <v>0</v>
      </c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R985" s="217" t="s">
        <v>407</v>
      </c>
      <c r="AT985" s="217" t="s">
        <v>413</v>
      </c>
      <c r="AU985" s="217" t="s">
        <v>82</v>
      </c>
      <c r="AY985" s="19" t="s">
        <v>159</v>
      </c>
      <c r="BE985" s="218">
        <f>IF(N985="základní",J985,0)</f>
        <v>0</v>
      </c>
      <c r="BF985" s="218">
        <f>IF(N985="snížená",J985,0)</f>
        <v>0</v>
      </c>
      <c r="BG985" s="218">
        <f>IF(N985="zákl. přenesená",J985,0)</f>
        <v>0</v>
      </c>
      <c r="BH985" s="218">
        <f>IF(N985="sníž. přenesená",J985,0)</f>
        <v>0</v>
      </c>
      <c r="BI985" s="218">
        <f>IF(N985="nulová",J985,0)</f>
        <v>0</v>
      </c>
      <c r="BJ985" s="19" t="s">
        <v>80</v>
      </c>
      <c r="BK985" s="218">
        <f>ROUND(I985*H985,2)</f>
        <v>0</v>
      </c>
      <c r="BL985" s="19" t="s">
        <v>260</v>
      </c>
      <c r="BM985" s="217" t="s">
        <v>1197</v>
      </c>
    </row>
    <row r="986" s="14" customFormat="1">
      <c r="A986" s="14"/>
      <c r="B986" s="230"/>
      <c r="C986" s="231"/>
      <c r="D986" s="221" t="s">
        <v>168</v>
      </c>
      <c r="E986" s="231"/>
      <c r="F986" s="233" t="s">
        <v>1195</v>
      </c>
      <c r="G986" s="231"/>
      <c r="H986" s="234">
        <v>33.345999999999997</v>
      </c>
      <c r="I986" s="235"/>
      <c r="J986" s="231"/>
      <c r="K986" s="231"/>
      <c r="L986" s="236"/>
      <c r="M986" s="237"/>
      <c r="N986" s="238"/>
      <c r="O986" s="238"/>
      <c r="P986" s="238"/>
      <c r="Q986" s="238"/>
      <c r="R986" s="238"/>
      <c r="S986" s="238"/>
      <c r="T986" s="23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0" t="s">
        <v>168</v>
      </c>
      <c r="AU986" s="240" t="s">
        <v>82</v>
      </c>
      <c r="AV986" s="14" t="s">
        <v>82</v>
      </c>
      <c r="AW986" s="14" t="s">
        <v>4</v>
      </c>
      <c r="AX986" s="14" t="s">
        <v>80</v>
      </c>
      <c r="AY986" s="240" t="s">
        <v>159</v>
      </c>
    </row>
    <row r="987" s="2" customFormat="1" ht="21.75" customHeight="1">
      <c r="A987" s="40"/>
      <c r="B987" s="41"/>
      <c r="C987" s="206" t="s">
        <v>1198</v>
      </c>
      <c r="D987" s="206" t="s">
        <v>161</v>
      </c>
      <c r="E987" s="207" t="s">
        <v>1199</v>
      </c>
      <c r="F987" s="208" t="s">
        <v>1200</v>
      </c>
      <c r="G987" s="209" t="s">
        <v>263</v>
      </c>
      <c r="H987" s="210">
        <v>13.893000000000001</v>
      </c>
      <c r="I987" s="211"/>
      <c r="J987" s="212">
        <f>ROUND(I987*H987,2)</f>
        <v>0</v>
      </c>
      <c r="K987" s="208" t="s">
        <v>165</v>
      </c>
      <c r="L987" s="46"/>
      <c r="M987" s="213" t="s">
        <v>19</v>
      </c>
      <c r="N987" s="214" t="s">
        <v>43</v>
      </c>
      <c r="O987" s="86"/>
      <c r="P987" s="215">
        <f>O987*H987</f>
        <v>0</v>
      </c>
      <c r="Q987" s="215">
        <v>0.0035000000000000001</v>
      </c>
      <c r="R987" s="215">
        <f>Q987*H987</f>
        <v>0.048625500000000002</v>
      </c>
      <c r="S987" s="215">
        <v>0</v>
      </c>
      <c r="T987" s="216">
        <f>S987*H987</f>
        <v>0</v>
      </c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R987" s="217" t="s">
        <v>260</v>
      </c>
      <c r="AT987" s="217" t="s">
        <v>161</v>
      </c>
      <c r="AU987" s="217" t="s">
        <v>82</v>
      </c>
      <c r="AY987" s="19" t="s">
        <v>159</v>
      </c>
      <c r="BE987" s="218">
        <f>IF(N987="základní",J987,0)</f>
        <v>0</v>
      </c>
      <c r="BF987" s="218">
        <f>IF(N987="snížená",J987,0)</f>
        <v>0</v>
      </c>
      <c r="BG987" s="218">
        <f>IF(N987="zákl. přenesená",J987,0)</f>
        <v>0</v>
      </c>
      <c r="BH987" s="218">
        <f>IF(N987="sníž. přenesená",J987,0)</f>
        <v>0</v>
      </c>
      <c r="BI987" s="218">
        <f>IF(N987="nulová",J987,0)</f>
        <v>0</v>
      </c>
      <c r="BJ987" s="19" t="s">
        <v>80</v>
      </c>
      <c r="BK987" s="218">
        <f>ROUND(I987*H987,2)</f>
        <v>0</v>
      </c>
      <c r="BL987" s="19" t="s">
        <v>260</v>
      </c>
      <c r="BM987" s="217" t="s">
        <v>1201</v>
      </c>
    </row>
    <row r="988" s="13" customFormat="1">
      <c r="A988" s="13"/>
      <c r="B988" s="219"/>
      <c r="C988" s="220"/>
      <c r="D988" s="221" t="s">
        <v>168</v>
      </c>
      <c r="E988" s="222" t="s">
        <v>19</v>
      </c>
      <c r="F988" s="223" t="s">
        <v>1202</v>
      </c>
      <c r="G988" s="220"/>
      <c r="H988" s="222" t="s">
        <v>19</v>
      </c>
      <c r="I988" s="224"/>
      <c r="J988" s="220"/>
      <c r="K988" s="220"/>
      <c r="L988" s="225"/>
      <c r="M988" s="226"/>
      <c r="N988" s="227"/>
      <c r="O988" s="227"/>
      <c r="P988" s="227"/>
      <c r="Q988" s="227"/>
      <c r="R988" s="227"/>
      <c r="S988" s="227"/>
      <c r="T988" s="22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29" t="s">
        <v>168</v>
      </c>
      <c r="AU988" s="229" t="s">
        <v>82</v>
      </c>
      <c r="AV988" s="13" t="s">
        <v>80</v>
      </c>
      <c r="AW988" s="13" t="s">
        <v>33</v>
      </c>
      <c r="AX988" s="13" t="s">
        <v>72</v>
      </c>
      <c r="AY988" s="229" t="s">
        <v>159</v>
      </c>
    </row>
    <row r="989" s="14" customFormat="1">
      <c r="A989" s="14"/>
      <c r="B989" s="230"/>
      <c r="C989" s="231"/>
      <c r="D989" s="221" t="s">
        <v>168</v>
      </c>
      <c r="E989" s="232" t="s">
        <v>19</v>
      </c>
      <c r="F989" s="233" t="s">
        <v>1203</v>
      </c>
      <c r="G989" s="231"/>
      <c r="H989" s="234">
        <v>4.71</v>
      </c>
      <c r="I989" s="235"/>
      <c r="J989" s="231"/>
      <c r="K989" s="231"/>
      <c r="L989" s="236"/>
      <c r="M989" s="237"/>
      <c r="N989" s="238"/>
      <c r="O989" s="238"/>
      <c r="P989" s="238"/>
      <c r="Q989" s="238"/>
      <c r="R989" s="238"/>
      <c r="S989" s="238"/>
      <c r="T989" s="23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40" t="s">
        <v>168</v>
      </c>
      <c r="AU989" s="240" t="s">
        <v>82</v>
      </c>
      <c r="AV989" s="14" t="s">
        <v>82</v>
      </c>
      <c r="AW989" s="14" t="s">
        <v>33</v>
      </c>
      <c r="AX989" s="14" t="s">
        <v>72</v>
      </c>
      <c r="AY989" s="240" t="s">
        <v>159</v>
      </c>
    </row>
    <row r="990" s="14" customFormat="1">
      <c r="A990" s="14"/>
      <c r="B990" s="230"/>
      <c r="C990" s="231"/>
      <c r="D990" s="221" t="s">
        <v>168</v>
      </c>
      <c r="E990" s="232" t="s">
        <v>19</v>
      </c>
      <c r="F990" s="233" t="s">
        <v>1204</v>
      </c>
      <c r="G990" s="231"/>
      <c r="H990" s="234">
        <v>1.1599999999999999</v>
      </c>
      <c r="I990" s="235"/>
      <c r="J990" s="231"/>
      <c r="K990" s="231"/>
      <c r="L990" s="236"/>
      <c r="M990" s="237"/>
      <c r="N990" s="238"/>
      <c r="O990" s="238"/>
      <c r="P990" s="238"/>
      <c r="Q990" s="238"/>
      <c r="R990" s="238"/>
      <c r="S990" s="238"/>
      <c r="T990" s="23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0" t="s">
        <v>168</v>
      </c>
      <c r="AU990" s="240" t="s">
        <v>82</v>
      </c>
      <c r="AV990" s="14" t="s">
        <v>82</v>
      </c>
      <c r="AW990" s="14" t="s">
        <v>33</v>
      </c>
      <c r="AX990" s="14" t="s">
        <v>72</v>
      </c>
      <c r="AY990" s="240" t="s">
        <v>159</v>
      </c>
    </row>
    <row r="991" s="14" customFormat="1">
      <c r="A991" s="14"/>
      <c r="B991" s="230"/>
      <c r="C991" s="231"/>
      <c r="D991" s="221" t="s">
        <v>168</v>
      </c>
      <c r="E991" s="232" t="s">
        <v>19</v>
      </c>
      <c r="F991" s="233" t="s">
        <v>324</v>
      </c>
      <c r="G991" s="231"/>
      <c r="H991" s="234">
        <v>4.0700000000000003</v>
      </c>
      <c r="I991" s="235"/>
      <c r="J991" s="231"/>
      <c r="K991" s="231"/>
      <c r="L991" s="236"/>
      <c r="M991" s="237"/>
      <c r="N991" s="238"/>
      <c r="O991" s="238"/>
      <c r="P991" s="238"/>
      <c r="Q991" s="238"/>
      <c r="R991" s="238"/>
      <c r="S991" s="238"/>
      <c r="T991" s="23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0" t="s">
        <v>168</v>
      </c>
      <c r="AU991" s="240" t="s">
        <v>82</v>
      </c>
      <c r="AV991" s="14" t="s">
        <v>82</v>
      </c>
      <c r="AW991" s="14" t="s">
        <v>33</v>
      </c>
      <c r="AX991" s="14" t="s">
        <v>72</v>
      </c>
      <c r="AY991" s="240" t="s">
        <v>159</v>
      </c>
    </row>
    <row r="992" s="14" customFormat="1">
      <c r="A992" s="14"/>
      <c r="B992" s="230"/>
      <c r="C992" s="231"/>
      <c r="D992" s="221" t="s">
        <v>168</v>
      </c>
      <c r="E992" s="232" t="s">
        <v>19</v>
      </c>
      <c r="F992" s="233" t="s">
        <v>1205</v>
      </c>
      <c r="G992" s="231"/>
      <c r="H992" s="234">
        <v>1.7450000000000001</v>
      </c>
      <c r="I992" s="235"/>
      <c r="J992" s="231"/>
      <c r="K992" s="231"/>
      <c r="L992" s="236"/>
      <c r="M992" s="237"/>
      <c r="N992" s="238"/>
      <c r="O992" s="238"/>
      <c r="P992" s="238"/>
      <c r="Q992" s="238"/>
      <c r="R992" s="238"/>
      <c r="S992" s="238"/>
      <c r="T992" s="239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40" t="s">
        <v>168</v>
      </c>
      <c r="AU992" s="240" t="s">
        <v>82</v>
      </c>
      <c r="AV992" s="14" t="s">
        <v>82</v>
      </c>
      <c r="AW992" s="14" t="s">
        <v>33</v>
      </c>
      <c r="AX992" s="14" t="s">
        <v>72</v>
      </c>
      <c r="AY992" s="240" t="s">
        <v>159</v>
      </c>
    </row>
    <row r="993" s="14" customFormat="1">
      <c r="A993" s="14"/>
      <c r="B993" s="230"/>
      <c r="C993" s="231"/>
      <c r="D993" s="221" t="s">
        <v>168</v>
      </c>
      <c r="E993" s="232" t="s">
        <v>19</v>
      </c>
      <c r="F993" s="233" t="s">
        <v>1206</v>
      </c>
      <c r="G993" s="231"/>
      <c r="H993" s="234">
        <v>2.2080000000000002</v>
      </c>
      <c r="I993" s="235"/>
      <c r="J993" s="231"/>
      <c r="K993" s="231"/>
      <c r="L993" s="236"/>
      <c r="M993" s="237"/>
      <c r="N993" s="238"/>
      <c r="O993" s="238"/>
      <c r="P993" s="238"/>
      <c r="Q993" s="238"/>
      <c r="R993" s="238"/>
      <c r="S993" s="238"/>
      <c r="T993" s="23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40" t="s">
        <v>168</v>
      </c>
      <c r="AU993" s="240" t="s">
        <v>82</v>
      </c>
      <c r="AV993" s="14" t="s">
        <v>82</v>
      </c>
      <c r="AW993" s="14" t="s">
        <v>33</v>
      </c>
      <c r="AX993" s="14" t="s">
        <v>72</v>
      </c>
      <c r="AY993" s="240" t="s">
        <v>159</v>
      </c>
    </row>
    <row r="994" s="15" customFormat="1">
      <c r="A994" s="15"/>
      <c r="B994" s="241"/>
      <c r="C994" s="242"/>
      <c r="D994" s="221" t="s">
        <v>168</v>
      </c>
      <c r="E994" s="243" t="s">
        <v>19</v>
      </c>
      <c r="F994" s="244" t="s">
        <v>173</v>
      </c>
      <c r="G994" s="242"/>
      <c r="H994" s="245">
        <v>13.893000000000001</v>
      </c>
      <c r="I994" s="246"/>
      <c r="J994" s="242"/>
      <c r="K994" s="242"/>
      <c r="L994" s="247"/>
      <c r="M994" s="248"/>
      <c r="N994" s="249"/>
      <c r="O994" s="249"/>
      <c r="P994" s="249"/>
      <c r="Q994" s="249"/>
      <c r="R994" s="249"/>
      <c r="S994" s="249"/>
      <c r="T994" s="250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51" t="s">
        <v>168</v>
      </c>
      <c r="AU994" s="251" t="s">
        <v>82</v>
      </c>
      <c r="AV994" s="15" t="s">
        <v>174</v>
      </c>
      <c r="AW994" s="15" t="s">
        <v>33</v>
      </c>
      <c r="AX994" s="15" t="s">
        <v>80</v>
      </c>
      <c r="AY994" s="251" t="s">
        <v>159</v>
      </c>
    </row>
    <row r="995" s="2" customFormat="1" ht="21.75" customHeight="1">
      <c r="A995" s="40"/>
      <c r="B995" s="41"/>
      <c r="C995" s="206" t="s">
        <v>1207</v>
      </c>
      <c r="D995" s="206" t="s">
        <v>161</v>
      </c>
      <c r="E995" s="207" t="s">
        <v>1208</v>
      </c>
      <c r="F995" s="208" t="s">
        <v>1209</v>
      </c>
      <c r="G995" s="209" t="s">
        <v>263</v>
      </c>
      <c r="H995" s="210">
        <v>27.344999999999999</v>
      </c>
      <c r="I995" s="211"/>
      <c r="J995" s="212">
        <f>ROUND(I995*H995,2)</f>
        <v>0</v>
      </c>
      <c r="K995" s="208" t="s">
        <v>165</v>
      </c>
      <c r="L995" s="46"/>
      <c r="M995" s="213" t="s">
        <v>19</v>
      </c>
      <c r="N995" s="214" t="s">
        <v>43</v>
      </c>
      <c r="O995" s="86"/>
      <c r="P995" s="215">
        <f>O995*H995</f>
        <v>0</v>
      </c>
      <c r="Q995" s="215">
        <v>0.0035000000000000001</v>
      </c>
      <c r="R995" s="215">
        <f>Q995*H995</f>
        <v>0.095707500000000001</v>
      </c>
      <c r="S995" s="215">
        <v>0</v>
      </c>
      <c r="T995" s="216">
        <f>S995*H995</f>
        <v>0</v>
      </c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R995" s="217" t="s">
        <v>260</v>
      </c>
      <c r="AT995" s="217" t="s">
        <v>161</v>
      </c>
      <c r="AU995" s="217" t="s">
        <v>82</v>
      </c>
      <c r="AY995" s="19" t="s">
        <v>159</v>
      </c>
      <c r="BE995" s="218">
        <f>IF(N995="základní",J995,0)</f>
        <v>0</v>
      </c>
      <c r="BF995" s="218">
        <f>IF(N995="snížená",J995,0)</f>
        <v>0</v>
      </c>
      <c r="BG995" s="218">
        <f>IF(N995="zákl. přenesená",J995,0)</f>
        <v>0</v>
      </c>
      <c r="BH995" s="218">
        <f>IF(N995="sníž. přenesená",J995,0)</f>
        <v>0</v>
      </c>
      <c r="BI995" s="218">
        <f>IF(N995="nulová",J995,0)</f>
        <v>0</v>
      </c>
      <c r="BJ995" s="19" t="s">
        <v>80</v>
      </c>
      <c r="BK995" s="218">
        <f>ROUND(I995*H995,2)</f>
        <v>0</v>
      </c>
      <c r="BL995" s="19" t="s">
        <v>260</v>
      </c>
      <c r="BM995" s="217" t="s">
        <v>1210</v>
      </c>
    </row>
    <row r="996" s="14" customFormat="1">
      <c r="A996" s="14"/>
      <c r="B996" s="230"/>
      <c r="C996" s="231"/>
      <c r="D996" s="221" t="s">
        <v>168</v>
      </c>
      <c r="E996" s="232" t="s">
        <v>19</v>
      </c>
      <c r="F996" s="233" t="s">
        <v>1211</v>
      </c>
      <c r="G996" s="231"/>
      <c r="H996" s="234">
        <v>4.6849999999999996</v>
      </c>
      <c r="I996" s="235"/>
      <c r="J996" s="231"/>
      <c r="K996" s="231"/>
      <c r="L996" s="236"/>
      <c r="M996" s="237"/>
      <c r="N996" s="238"/>
      <c r="O996" s="238"/>
      <c r="P996" s="238"/>
      <c r="Q996" s="238"/>
      <c r="R996" s="238"/>
      <c r="S996" s="238"/>
      <c r="T996" s="23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0" t="s">
        <v>168</v>
      </c>
      <c r="AU996" s="240" t="s">
        <v>82</v>
      </c>
      <c r="AV996" s="14" t="s">
        <v>82</v>
      </c>
      <c r="AW996" s="14" t="s">
        <v>33</v>
      </c>
      <c r="AX996" s="14" t="s">
        <v>72</v>
      </c>
      <c r="AY996" s="240" t="s">
        <v>159</v>
      </c>
    </row>
    <row r="997" s="14" customFormat="1">
      <c r="A997" s="14"/>
      <c r="B997" s="230"/>
      <c r="C997" s="231"/>
      <c r="D997" s="221" t="s">
        <v>168</v>
      </c>
      <c r="E997" s="232" t="s">
        <v>19</v>
      </c>
      <c r="F997" s="233" t="s">
        <v>1212</v>
      </c>
      <c r="G997" s="231"/>
      <c r="H997" s="234">
        <v>0.83999999999999997</v>
      </c>
      <c r="I997" s="235"/>
      <c r="J997" s="231"/>
      <c r="K997" s="231"/>
      <c r="L997" s="236"/>
      <c r="M997" s="237"/>
      <c r="N997" s="238"/>
      <c r="O997" s="238"/>
      <c r="P997" s="238"/>
      <c r="Q997" s="238"/>
      <c r="R997" s="238"/>
      <c r="S997" s="238"/>
      <c r="T997" s="23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0" t="s">
        <v>168</v>
      </c>
      <c r="AU997" s="240" t="s">
        <v>82</v>
      </c>
      <c r="AV997" s="14" t="s">
        <v>82</v>
      </c>
      <c r="AW997" s="14" t="s">
        <v>33</v>
      </c>
      <c r="AX997" s="14" t="s">
        <v>72</v>
      </c>
      <c r="AY997" s="240" t="s">
        <v>159</v>
      </c>
    </row>
    <row r="998" s="14" customFormat="1">
      <c r="A998" s="14"/>
      <c r="B998" s="230"/>
      <c r="C998" s="231"/>
      <c r="D998" s="221" t="s">
        <v>168</v>
      </c>
      <c r="E998" s="232" t="s">
        <v>19</v>
      </c>
      <c r="F998" s="233" t="s">
        <v>1213</v>
      </c>
      <c r="G998" s="231"/>
      <c r="H998" s="234">
        <v>1.6200000000000001</v>
      </c>
      <c r="I998" s="235"/>
      <c r="J998" s="231"/>
      <c r="K998" s="231"/>
      <c r="L998" s="236"/>
      <c r="M998" s="237"/>
      <c r="N998" s="238"/>
      <c r="O998" s="238"/>
      <c r="P998" s="238"/>
      <c r="Q998" s="238"/>
      <c r="R998" s="238"/>
      <c r="S998" s="238"/>
      <c r="T998" s="239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0" t="s">
        <v>168</v>
      </c>
      <c r="AU998" s="240" t="s">
        <v>82</v>
      </c>
      <c r="AV998" s="14" t="s">
        <v>82</v>
      </c>
      <c r="AW998" s="14" t="s">
        <v>33</v>
      </c>
      <c r="AX998" s="14" t="s">
        <v>72</v>
      </c>
      <c r="AY998" s="240" t="s">
        <v>159</v>
      </c>
    </row>
    <row r="999" s="14" customFormat="1">
      <c r="A999" s="14"/>
      <c r="B999" s="230"/>
      <c r="C999" s="231"/>
      <c r="D999" s="221" t="s">
        <v>168</v>
      </c>
      <c r="E999" s="232" t="s">
        <v>19</v>
      </c>
      <c r="F999" s="233" t="s">
        <v>394</v>
      </c>
      <c r="G999" s="231"/>
      <c r="H999" s="234">
        <v>9.5999999999999996</v>
      </c>
      <c r="I999" s="235"/>
      <c r="J999" s="231"/>
      <c r="K999" s="231"/>
      <c r="L999" s="236"/>
      <c r="M999" s="237"/>
      <c r="N999" s="238"/>
      <c r="O999" s="238"/>
      <c r="P999" s="238"/>
      <c r="Q999" s="238"/>
      <c r="R999" s="238"/>
      <c r="S999" s="238"/>
      <c r="T999" s="23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0" t="s">
        <v>168</v>
      </c>
      <c r="AU999" s="240" t="s">
        <v>82</v>
      </c>
      <c r="AV999" s="14" t="s">
        <v>82</v>
      </c>
      <c r="AW999" s="14" t="s">
        <v>33</v>
      </c>
      <c r="AX999" s="14" t="s">
        <v>72</v>
      </c>
      <c r="AY999" s="240" t="s">
        <v>159</v>
      </c>
    </row>
    <row r="1000" s="14" customFormat="1">
      <c r="A1000" s="14"/>
      <c r="B1000" s="230"/>
      <c r="C1000" s="231"/>
      <c r="D1000" s="221" t="s">
        <v>168</v>
      </c>
      <c r="E1000" s="232" t="s">
        <v>19</v>
      </c>
      <c r="F1000" s="233" t="s">
        <v>395</v>
      </c>
      <c r="G1000" s="231"/>
      <c r="H1000" s="234">
        <v>10.6</v>
      </c>
      <c r="I1000" s="235"/>
      <c r="J1000" s="231"/>
      <c r="K1000" s="231"/>
      <c r="L1000" s="236"/>
      <c r="M1000" s="237"/>
      <c r="N1000" s="238"/>
      <c r="O1000" s="238"/>
      <c r="P1000" s="238"/>
      <c r="Q1000" s="238"/>
      <c r="R1000" s="238"/>
      <c r="S1000" s="238"/>
      <c r="T1000" s="239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0" t="s">
        <v>168</v>
      </c>
      <c r="AU1000" s="240" t="s">
        <v>82</v>
      </c>
      <c r="AV1000" s="14" t="s">
        <v>82</v>
      </c>
      <c r="AW1000" s="14" t="s">
        <v>33</v>
      </c>
      <c r="AX1000" s="14" t="s">
        <v>72</v>
      </c>
      <c r="AY1000" s="240" t="s">
        <v>159</v>
      </c>
    </row>
    <row r="1001" s="15" customFormat="1">
      <c r="A1001" s="15"/>
      <c r="B1001" s="241"/>
      <c r="C1001" s="242"/>
      <c r="D1001" s="221" t="s">
        <v>168</v>
      </c>
      <c r="E1001" s="243" t="s">
        <v>19</v>
      </c>
      <c r="F1001" s="244" t="s">
        <v>173</v>
      </c>
      <c r="G1001" s="242"/>
      <c r="H1001" s="245">
        <v>27.344999999999999</v>
      </c>
      <c r="I1001" s="246"/>
      <c r="J1001" s="242"/>
      <c r="K1001" s="242"/>
      <c r="L1001" s="247"/>
      <c r="M1001" s="248"/>
      <c r="N1001" s="249"/>
      <c r="O1001" s="249"/>
      <c r="P1001" s="249"/>
      <c r="Q1001" s="249"/>
      <c r="R1001" s="249"/>
      <c r="S1001" s="249"/>
      <c r="T1001" s="250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T1001" s="251" t="s">
        <v>168</v>
      </c>
      <c r="AU1001" s="251" t="s">
        <v>82</v>
      </c>
      <c r="AV1001" s="15" t="s">
        <v>174</v>
      </c>
      <c r="AW1001" s="15" t="s">
        <v>33</v>
      </c>
      <c r="AX1001" s="15" t="s">
        <v>80</v>
      </c>
      <c r="AY1001" s="251" t="s">
        <v>159</v>
      </c>
    </row>
    <row r="1002" s="2" customFormat="1" ht="21.75" customHeight="1">
      <c r="A1002" s="40"/>
      <c r="B1002" s="41"/>
      <c r="C1002" s="206" t="s">
        <v>1214</v>
      </c>
      <c r="D1002" s="206" t="s">
        <v>161</v>
      </c>
      <c r="E1002" s="207" t="s">
        <v>1215</v>
      </c>
      <c r="F1002" s="208" t="s">
        <v>1216</v>
      </c>
      <c r="G1002" s="209" t="s">
        <v>270</v>
      </c>
      <c r="H1002" s="210">
        <v>55.299999999999997</v>
      </c>
      <c r="I1002" s="211"/>
      <c r="J1002" s="212">
        <f>ROUND(I1002*H1002,2)</f>
        <v>0</v>
      </c>
      <c r="K1002" s="208" t="s">
        <v>165</v>
      </c>
      <c r="L1002" s="46"/>
      <c r="M1002" s="213" t="s">
        <v>19</v>
      </c>
      <c r="N1002" s="214" t="s">
        <v>43</v>
      </c>
      <c r="O1002" s="86"/>
      <c r="P1002" s="215">
        <f>O1002*H1002</f>
        <v>0</v>
      </c>
      <c r="Q1002" s="215">
        <v>0</v>
      </c>
      <c r="R1002" s="215">
        <f>Q1002*H1002</f>
        <v>0</v>
      </c>
      <c r="S1002" s="215">
        <v>0</v>
      </c>
      <c r="T1002" s="216">
        <f>S1002*H1002</f>
        <v>0</v>
      </c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R1002" s="217" t="s">
        <v>260</v>
      </c>
      <c r="AT1002" s="217" t="s">
        <v>161</v>
      </c>
      <c r="AU1002" s="217" t="s">
        <v>82</v>
      </c>
      <c r="AY1002" s="19" t="s">
        <v>159</v>
      </c>
      <c r="BE1002" s="218">
        <f>IF(N1002="základní",J1002,0)</f>
        <v>0</v>
      </c>
      <c r="BF1002" s="218">
        <f>IF(N1002="snížená",J1002,0)</f>
        <v>0</v>
      </c>
      <c r="BG1002" s="218">
        <f>IF(N1002="zákl. přenesená",J1002,0)</f>
        <v>0</v>
      </c>
      <c r="BH1002" s="218">
        <f>IF(N1002="sníž. přenesená",J1002,0)</f>
        <v>0</v>
      </c>
      <c r="BI1002" s="218">
        <f>IF(N1002="nulová",J1002,0)</f>
        <v>0</v>
      </c>
      <c r="BJ1002" s="19" t="s">
        <v>80</v>
      </c>
      <c r="BK1002" s="218">
        <f>ROUND(I1002*H1002,2)</f>
        <v>0</v>
      </c>
      <c r="BL1002" s="19" t="s">
        <v>260</v>
      </c>
      <c r="BM1002" s="217" t="s">
        <v>1217</v>
      </c>
    </row>
    <row r="1003" s="14" customFormat="1">
      <c r="A1003" s="14"/>
      <c r="B1003" s="230"/>
      <c r="C1003" s="231"/>
      <c r="D1003" s="221" t="s">
        <v>168</v>
      </c>
      <c r="E1003" s="232" t="s">
        <v>19</v>
      </c>
      <c r="F1003" s="233" t="s">
        <v>1218</v>
      </c>
      <c r="G1003" s="231"/>
      <c r="H1003" s="234">
        <v>13.9</v>
      </c>
      <c r="I1003" s="235"/>
      <c r="J1003" s="231"/>
      <c r="K1003" s="231"/>
      <c r="L1003" s="236"/>
      <c r="M1003" s="237"/>
      <c r="N1003" s="238"/>
      <c r="O1003" s="238"/>
      <c r="P1003" s="238"/>
      <c r="Q1003" s="238"/>
      <c r="R1003" s="238"/>
      <c r="S1003" s="238"/>
      <c r="T1003" s="23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40" t="s">
        <v>168</v>
      </c>
      <c r="AU1003" s="240" t="s">
        <v>82</v>
      </c>
      <c r="AV1003" s="14" t="s">
        <v>82</v>
      </c>
      <c r="AW1003" s="14" t="s">
        <v>33</v>
      </c>
      <c r="AX1003" s="14" t="s">
        <v>72</v>
      </c>
      <c r="AY1003" s="240" t="s">
        <v>159</v>
      </c>
    </row>
    <row r="1004" s="14" customFormat="1">
      <c r="A1004" s="14"/>
      <c r="B1004" s="230"/>
      <c r="C1004" s="231"/>
      <c r="D1004" s="221" t="s">
        <v>168</v>
      </c>
      <c r="E1004" s="232" t="s">
        <v>19</v>
      </c>
      <c r="F1004" s="233" t="s">
        <v>1219</v>
      </c>
      <c r="G1004" s="231"/>
      <c r="H1004" s="234">
        <v>5</v>
      </c>
      <c r="I1004" s="235"/>
      <c r="J1004" s="231"/>
      <c r="K1004" s="231"/>
      <c r="L1004" s="236"/>
      <c r="M1004" s="237"/>
      <c r="N1004" s="238"/>
      <c r="O1004" s="238"/>
      <c r="P1004" s="238"/>
      <c r="Q1004" s="238"/>
      <c r="R1004" s="238"/>
      <c r="S1004" s="238"/>
      <c r="T1004" s="239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40" t="s">
        <v>168</v>
      </c>
      <c r="AU1004" s="240" t="s">
        <v>82</v>
      </c>
      <c r="AV1004" s="14" t="s">
        <v>82</v>
      </c>
      <c r="AW1004" s="14" t="s">
        <v>33</v>
      </c>
      <c r="AX1004" s="14" t="s">
        <v>72</v>
      </c>
      <c r="AY1004" s="240" t="s">
        <v>159</v>
      </c>
    </row>
    <row r="1005" s="14" customFormat="1">
      <c r="A1005" s="14"/>
      <c r="B1005" s="230"/>
      <c r="C1005" s="231"/>
      <c r="D1005" s="221" t="s">
        <v>168</v>
      </c>
      <c r="E1005" s="232" t="s">
        <v>19</v>
      </c>
      <c r="F1005" s="233" t="s">
        <v>1220</v>
      </c>
      <c r="G1005" s="231"/>
      <c r="H1005" s="234">
        <v>8.9000000000000004</v>
      </c>
      <c r="I1005" s="235"/>
      <c r="J1005" s="231"/>
      <c r="K1005" s="231"/>
      <c r="L1005" s="236"/>
      <c r="M1005" s="237"/>
      <c r="N1005" s="238"/>
      <c r="O1005" s="238"/>
      <c r="P1005" s="238"/>
      <c r="Q1005" s="238"/>
      <c r="R1005" s="238"/>
      <c r="S1005" s="238"/>
      <c r="T1005" s="23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40" t="s">
        <v>168</v>
      </c>
      <c r="AU1005" s="240" t="s">
        <v>82</v>
      </c>
      <c r="AV1005" s="14" t="s">
        <v>82</v>
      </c>
      <c r="AW1005" s="14" t="s">
        <v>33</v>
      </c>
      <c r="AX1005" s="14" t="s">
        <v>72</v>
      </c>
      <c r="AY1005" s="240" t="s">
        <v>159</v>
      </c>
    </row>
    <row r="1006" s="14" customFormat="1">
      <c r="A1006" s="14"/>
      <c r="B1006" s="230"/>
      <c r="C1006" s="231"/>
      <c r="D1006" s="221" t="s">
        <v>168</v>
      </c>
      <c r="E1006" s="232" t="s">
        <v>19</v>
      </c>
      <c r="F1006" s="233" t="s">
        <v>1221</v>
      </c>
      <c r="G1006" s="231"/>
      <c r="H1006" s="234">
        <v>13.5</v>
      </c>
      <c r="I1006" s="235"/>
      <c r="J1006" s="231"/>
      <c r="K1006" s="231"/>
      <c r="L1006" s="236"/>
      <c r="M1006" s="237"/>
      <c r="N1006" s="238"/>
      <c r="O1006" s="238"/>
      <c r="P1006" s="238"/>
      <c r="Q1006" s="238"/>
      <c r="R1006" s="238"/>
      <c r="S1006" s="238"/>
      <c r="T1006" s="23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0" t="s">
        <v>168</v>
      </c>
      <c r="AU1006" s="240" t="s">
        <v>82</v>
      </c>
      <c r="AV1006" s="14" t="s">
        <v>82</v>
      </c>
      <c r="AW1006" s="14" t="s">
        <v>33</v>
      </c>
      <c r="AX1006" s="14" t="s">
        <v>72</v>
      </c>
      <c r="AY1006" s="240" t="s">
        <v>159</v>
      </c>
    </row>
    <row r="1007" s="14" customFormat="1">
      <c r="A1007" s="14"/>
      <c r="B1007" s="230"/>
      <c r="C1007" s="231"/>
      <c r="D1007" s="221" t="s">
        <v>168</v>
      </c>
      <c r="E1007" s="232" t="s">
        <v>19</v>
      </c>
      <c r="F1007" s="233" t="s">
        <v>1222</v>
      </c>
      <c r="G1007" s="231"/>
      <c r="H1007" s="234">
        <v>14</v>
      </c>
      <c r="I1007" s="235"/>
      <c r="J1007" s="231"/>
      <c r="K1007" s="231"/>
      <c r="L1007" s="236"/>
      <c r="M1007" s="237"/>
      <c r="N1007" s="238"/>
      <c r="O1007" s="238"/>
      <c r="P1007" s="238"/>
      <c r="Q1007" s="238"/>
      <c r="R1007" s="238"/>
      <c r="S1007" s="238"/>
      <c r="T1007" s="23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0" t="s">
        <v>168</v>
      </c>
      <c r="AU1007" s="240" t="s">
        <v>82</v>
      </c>
      <c r="AV1007" s="14" t="s">
        <v>82</v>
      </c>
      <c r="AW1007" s="14" t="s">
        <v>33</v>
      </c>
      <c r="AX1007" s="14" t="s">
        <v>72</v>
      </c>
      <c r="AY1007" s="240" t="s">
        <v>159</v>
      </c>
    </row>
    <row r="1008" s="15" customFormat="1">
      <c r="A1008" s="15"/>
      <c r="B1008" s="241"/>
      <c r="C1008" s="242"/>
      <c r="D1008" s="221" t="s">
        <v>168</v>
      </c>
      <c r="E1008" s="243" t="s">
        <v>19</v>
      </c>
      <c r="F1008" s="244" t="s">
        <v>173</v>
      </c>
      <c r="G1008" s="242"/>
      <c r="H1008" s="245">
        <v>55.299999999999997</v>
      </c>
      <c r="I1008" s="246"/>
      <c r="J1008" s="242"/>
      <c r="K1008" s="242"/>
      <c r="L1008" s="247"/>
      <c r="M1008" s="248"/>
      <c r="N1008" s="249"/>
      <c r="O1008" s="249"/>
      <c r="P1008" s="249"/>
      <c r="Q1008" s="249"/>
      <c r="R1008" s="249"/>
      <c r="S1008" s="249"/>
      <c r="T1008" s="250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T1008" s="251" t="s">
        <v>168</v>
      </c>
      <c r="AU1008" s="251" t="s">
        <v>82</v>
      </c>
      <c r="AV1008" s="15" t="s">
        <v>174</v>
      </c>
      <c r="AW1008" s="15" t="s">
        <v>33</v>
      </c>
      <c r="AX1008" s="15" t="s">
        <v>80</v>
      </c>
      <c r="AY1008" s="251" t="s">
        <v>159</v>
      </c>
    </row>
    <row r="1009" s="2" customFormat="1" ht="16.5" customHeight="1">
      <c r="A1009" s="40"/>
      <c r="B1009" s="41"/>
      <c r="C1009" s="263" t="s">
        <v>1223</v>
      </c>
      <c r="D1009" s="263" t="s">
        <v>413</v>
      </c>
      <c r="E1009" s="264" t="s">
        <v>1224</v>
      </c>
      <c r="F1009" s="265" t="s">
        <v>1225</v>
      </c>
      <c r="G1009" s="266" t="s">
        <v>270</v>
      </c>
      <c r="H1009" s="267">
        <v>60.829999999999998</v>
      </c>
      <c r="I1009" s="268"/>
      <c r="J1009" s="269">
        <f>ROUND(I1009*H1009,2)</f>
        <v>0</v>
      </c>
      <c r="K1009" s="265" t="s">
        <v>165</v>
      </c>
      <c r="L1009" s="270"/>
      <c r="M1009" s="271" t="s">
        <v>19</v>
      </c>
      <c r="N1009" s="272" t="s">
        <v>43</v>
      </c>
      <c r="O1009" s="86"/>
      <c r="P1009" s="215">
        <f>O1009*H1009</f>
        <v>0</v>
      </c>
      <c r="Q1009" s="215">
        <v>3.0000000000000001E-05</v>
      </c>
      <c r="R1009" s="215">
        <f>Q1009*H1009</f>
        <v>0.0018249</v>
      </c>
      <c r="S1009" s="215">
        <v>0</v>
      </c>
      <c r="T1009" s="216">
        <f>S1009*H1009</f>
        <v>0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17" t="s">
        <v>407</v>
      </c>
      <c r="AT1009" s="217" t="s">
        <v>413</v>
      </c>
      <c r="AU1009" s="217" t="s">
        <v>82</v>
      </c>
      <c r="AY1009" s="19" t="s">
        <v>159</v>
      </c>
      <c r="BE1009" s="218">
        <f>IF(N1009="základní",J1009,0)</f>
        <v>0</v>
      </c>
      <c r="BF1009" s="218">
        <f>IF(N1009="snížená",J1009,0)</f>
        <v>0</v>
      </c>
      <c r="BG1009" s="218">
        <f>IF(N1009="zákl. přenesená",J1009,0)</f>
        <v>0</v>
      </c>
      <c r="BH1009" s="218">
        <f>IF(N1009="sníž. přenesená",J1009,0)</f>
        <v>0</v>
      </c>
      <c r="BI1009" s="218">
        <f>IF(N1009="nulová",J1009,0)</f>
        <v>0</v>
      </c>
      <c r="BJ1009" s="19" t="s">
        <v>80</v>
      </c>
      <c r="BK1009" s="218">
        <f>ROUND(I1009*H1009,2)</f>
        <v>0</v>
      </c>
      <c r="BL1009" s="19" t="s">
        <v>260</v>
      </c>
      <c r="BM1009" s="217" t="s">
        <v>1226</v>
      </c>
    </row>
    <row r="1010" s="14" customFormat="1">
      <c r="A1010" s="14"/>
      <c r="B1010" s="230"/>
      <c r="C1010" s="231"/>
      <c r="D1010" s="221" t="s">
        <v>168</v>
      </c>
      <c r="E1010" s="231"/>
      <c r="F1010" s="233" t="s">
        <v>1227</v>
      </c>
      <c r="G1010" s="231"/>
      <c r="H1010" s="234">
        <v>60.829999999999998</v>
      </c>
      <c r="I1010" s="235"/>
      <c r="J1010" s="231"/>
      <c r="K1010" s="231"/>
      <c r="L1010" s="236"/>
      <c r="M1010" s="237"/>
      <c r="N1010" s="238"/>
      <c r="O1010" s="238"/>
      <c r="P1010" s="238"/>
      <c r="Q1010" s="238"/>
      <c r="R1010" s="238"/>
      <c r="S1010" s="238"/>
      <c r="T1010" s="23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0" t="s">
        <v>168</v>
      </c>
      <c r="AU1010" s="240" t="s">
        <v>82</v>
      </c>
      <c r="AV1010" s="14" t="s">
        <v>82</v>
      </c>
      <c r="AW1010" s="14" t="s">
        <v>4</v>
      </c>
      <c r="AX1010" s="14" t="s">
        <v>80</v>
      </c>
      <c r="AY1010" s="240" t="s">
        <v>159</v>
      </c>
    </row>
    <row r="1011" s="2" customFormat="1" ht="16.5" customHeight="1">
      <c r="A1011" s="40"/>
      <c r="B1011" s="41"/>
      <c r="C1011" s="206" t="s">
        <v>1228</v>
      </c>
      <c r="D1011" s="206" t="s">
        <v>161</v>
      </c>
      <c r="E1011" s="207" t="s">
        <v>1229</v>
      </c>
      <c r="F1011" s="208" t="s">
        <v>1230</v>
      </c>
      <c r="G1011" s="209" t="s">
        <v>270</v>
      </c>
      <c r="H1011" s="210">
        <v>176.78</v>
      </c>
      <c r="I1011" s="211"/>
      <c r="J1011" s="212">
        <f>ROUND(I1011*H1011,2)</f>
        <v>0</v>
      </c>
      <c r="K1011" s="208" t="s">
        <v>165</v>
      </c>
      <c r="L1011" s="46"/>
      <c r="M1011" s="213" t="s">
        <v>19</v>
      </c>
      <c r="N1011" s="214" t="s">
        <v>43</v>
      </c>
      <c r="O1011" s="86"/>
      <c r="P1011" s="215">
        <f>O1011*H1011</f>
        <v>0</v>
      </c>
      <c r="Q1011" s="215">
        <v>3.0000000000000001E-05</v>
      </c>
      <c r="R1011" s="215">
        <f>Q1011*H1011</f>
        <v>0.0053033999999999998</v>
      </c>
      <c r="S1011" s="215">
        <v>0</v>
      </c>
      <c r="T1011" s="216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17" t="s">
        <v>260</v>
      </c>
      <c r="AT1011" s="217" t="s">
        <v>161</v>
      </c>
      <c r="AU1011" s="217" t="s">
        <v>82</v>
      </c>
      <c r="AY1011" s="19" t="s">
        <v>159</v>
      </c>
      <c r="BE1011" s="218">
        <f>IF(N1011="základní",J1011,0)</f>
        <v>0</v>
      </c>
      <c r="BF1011" s="218">
        <f>IF(N1011="snížená",J1011,0)</f>
        <v>0</v>
      </c>
      <c r="BG1011" s="218">
        <f>IF(N1011="zákl. přenesená",J1011,0)</f>
        <v>0</v>
      </c>
      <c r="BH1011" s="218">
        <f>IF(N1011="sníž. přenesená",J1011,0)</f>
        <v>0</v>
      </c>
      <c r="BI1011" s="218">
        <f>IF(N1011="nulová",J1011,0)</f>
        <v>0</v>
      </c>
      <c r="BJ1011" s="19" t="s">
        <v>80</v>
      </c>
      <c r="BK1011" s="218">
        <f>ROUND(I1011*H1011,2)</f>
        <v>0</v>
      </c>
      <c r="BL1011" s="19" t="s">
        <v>260</v>
      </c>
      <c r="BM1011" s="217" t="s">
        <v>1231</v>
      </c>
    </row>
    <row r="1012" s="13" customFormat="1">
      <c r="A1012" s="13"/>
      <c r="B1012" s="219"/>
      <c r="C1012" s="220"/>
      <c r="D1012" s="221" t="s">
        <v>168</v>
      </c>
      <c r="E1012" s="222" t="s">
        <v>19</v>
      </c>
      <c r="F1012" s="223" t="s">
        <v>1232</v>
      </c>
      <c r="G1012" s="220"/>
      <c r="H1012" s="222" t="s">
        <v>19</v>
      </c>
      <c r="I1012" s="224"/>
      <c r="J1012" s="220"/>
      <c r="K1012" s="220"/>
      <c r="L1012" s="225"/>
      <c r="M1012" s="226"/>
      <c r="N1012" s="227"/>
      <c r="O1012" s="227"/>
      <c r="P1012" s="227"/>
      <c r="Q1012" s="227"/>
      <c r="R1012" s="227"/>
      <c r="S1012" s="227"/>
      <c r="T1012" s="22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29" t="s">
        <v>168</v>
      </c>
      <c r="AU1012" s="229" t="s">
        <v>82</v>
      </c>
      <c r="AV1012" s="13" t="s">
        <v>80</v>
      </c>
      <c r="AW1012" s="13" t="s">
        <v>33</v>
      </c>
      <c r="AX1012" s="13" t="s">
        <v>72</v>
      </c>
      <c r="AY1012" s="229" t="s">
        <v>159</v>
      </c>
    </row>
    <row r="1013" s="13" customFormat="1">
      <c r="A1013" s="13"/>
      <c r="B1013" s="219"/>
      <c r="C1013" s="220"/>
      <c r="D1013" s="221" t="s">
        <v>168</v>
      </c>
      <c r="E1013" s="222" t="s">
        <v>19</v>
      </c>
      <c r="F1013" s="223" t="s">
        <v>1233</v>
      </c>
      <c r="G1013" s="220"/>
      <c r="H1013" s="222" t="s">
        <v>19</v>
      </c>
      <c r="I1013" s="224"/>
      <c r="J1013" s="220"/>
      <c r="K1013" s="220"/>
      <c r="L1013" s="225"/>
      <c r="M1013" s="226"/>
      <c r="N1013" s="227"/>
      <c r="O1013" s="227"/>
      <c r="P1013" s="227"/>
      <c r="Q1013" s="227"/>
      <c r="R1013" s="227"/>
      <c r="S1013" s="227"/>
      <c r="T1013" s="228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29" t="s">
        <v>168</v>
      </c>
      <c r="AU1013" s="229" t="s">
        <v>82</v>
      </c>
      <c r="AV1013" s="13" t="s">
        <v>80</v>
      </c>
      <c r="AW1013" s="13" t="s">
        <v>33</v>
      </c>
      <c r="AX1013" s="13" t="s">
        <v>72</v>
      </c>
      <c r="AY1013" s="229" t="s">
        <v>159</v>
      </c>
    </row>
    <row r="1014" s="14" customFormat="1">
      <c r="A1014" s="14"/>
      <c r="B1014" s="230"/>
      <c r="C1014" s="231"/>
      <c r="D1014" s="221" t="s">
        <v>168</v>
      </c>
      <c r="E1014" s="232" t="s">
        <v>19</v>
      </c>
      <c r="F1014" s="233" t="s">
        <v>1218</v>
      </c>
      <c r="G1014" s="231"/>
      <c r="H1014" s="234">
        <v>13.9</v>
      </c>
      <c r="I1014" s="235"/>
      <c r="J1014" s="231"/>
      <c r="K1014" s="231"/>
      <c r="L1014" s="236"/>
      <c r="M1014" s="237"/>
      <c r="N1014" s="238"/>
      <c r="O1014" s="238"/>
      <c r="P1014" s="238"/>
      <c r="Q1014" s="238"/>
      <c r="R1014" s="238"/>
      <c r="S1014" s="238"/>
      <c r="T1014" s="239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40" t="s">
        <v>168</v>
      </c>
      <c r="AU1014" s="240" t="s">
        <v>82</v>
      </c>
      <c r="AV1014" s="14" t="s">
        <v>82</v>
      </c>
      <c r="AW1014" s="14" t="s">
        <v>33</v>
      </c>
      <c r="AX1014" s="14" t="s">
        <v>72</v>
      </c>
      <c r="AY1014" s="240" t="s">
        <v>159</v>
      </c>
    </row>
    <row r="1015" s="14" customFormat="1">
      <c r="A1015" s="14"/>
      <c r="B1015" s="230"/>
      <c r="C1015" s="231"/>
      <c r="D1015" s="221" t="s">
        <v>168</v>
      </c>
      <c r="E1015" s="232" t="s">
        <v>19</v>
      </c>
      <c r="F1015" s="233" t="s">
        <v>1219</v>
      </c>
      <c r="G1015" s="231"/>
      <c r="H1015" s="234">
        <v>5</v>
      </c>
      <c r="I1015" s="235"/>
      <c r="J1015" s="231"/>
      <c r="K1015" s="231"/>
      <c r="L1015" s="236"/>
      <c r="M1015" s="237"/>
      <c r="N1015" s="238"/>
      <c r="O1015" s="238"/>
      <c r="P1015" s="238"/>
      <c r="Q1015" s="238"/>
      <c r="R1015" s="238"/>
      <c r="S1015" s="238"/>
      <c r="T1015" s="23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40" t="s">
        <v>168</v>
      </c>
      <c r="AU1015" s="240" t="s">
        <v>82</v>
      </c>
      <c r="AV1015" s="14" t="s">
        <v>82</v>
      </c>
      <c r="AW1015" s="14" t="s">
        <v>33</v>
      </c>
      <c r="AX1015" s="14" t="s">
        <v>72</v>
      </c>
      <c r="AY1015" s="240" t="s">
        <v>159</v>
      </c>
    </row>
    <row r="1016" s="14" customFormat="1">
      <c r="A1016" s="14"/>
      <c r="B1016" s="230"/>
      <c r="C1016" s="231"/>
      <c r="D1016" s="221" t="s">
        <v>168</v>
      </c>
      <c r="E1016" s="232" t="s">
        <v>19</v>
      </c>
      <c r="F1016" s="233" t="s">
        <v>1220</v>
      </c>
      <c r="G1016" s="231"/>
      <c r="H1016" s="234">
        <v>8.9000000000000004</v>
      </c>
      <c r="I1016" s="235"/>
      <c r="J1016" s="231"/>
      <c r="K1016" s="231"/>
      <c r="L1016" s="236"/>
      <c r="M1016" s="237"/>
      <c r="N1016" s="238"/>
      <c r="O1016" s="238"/>
      <c r="P1016" s="238"/>
      <c r="Q1016" s="238"/>
      <c r="R1016" s="238"/>
      <c r="S1016" s="238"/>
      <c r="T1016" s="239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40" t="s">
        <v>168</v>
      </c>
      <c r="AU1016" s="240" t="s">
        <v>82</v>
      </c>
      <c r="AV1016" s="14" t="s">
        <v>82</v>
      </c>
      <c r="AW1016" s="14" t="s">
        <v>33</v>
      </c>
      <c r="AX1016" s="14" t="s">
        <v>72</v>
      </c>
      <c r="AY1016" s="240" t="s">
        <v>159</v>
      </c>
    </row>
    <row r="1017" s="14" customFormat="1">
      <c r="A1017" s="14"/>
      <c r="B1017" s="230"/>
      <c r="C1017" s="231"/>
      <c r="D1017" s="221" t="s">
        <v>168</v>
      </c>
      <c r="E1017" s="232" t="s">
        <v>19</v>
      </c>
      <c r="F1017" s="233" t="s">
        <v>1221</v>
      </c>
      <c r="G1017" s="231"/>
      <c r="H1017" s="234">
        <v>13.5</v>
      </c>
      <c r="I1017" s="235"/>
      <c r="J1017" s="231"/>
      <c r="K1017" s="231"/>
      <c r="L1017" s="236"/>
      <c r="M1017" s="237"/>
      <c r="N1017" s="238"/>
      <c r="O1017" s="238"/>
      <c r="P1017" s="238"/>
      <c r="Q1017" s="238"/>
      <c r="R1017" s="238"/>
      <c r="S1017" s="238"/>
      <c r="T1017" s="23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0" t="s">
        <v>168</v>
      </c>
      <c r="AU1017" s="240" t="s">
        <v>82</v>
      </c>
      <c r="AV1017" s="14" t="s">
        <v>82</v>
      </c>
      <c r="AW1017" s="14" t="s">
        <v>33</v>
      </c>
      <c r="AX1017" s="14" t="s">
        <v>72</v>
      </c>
      <c r="AY1017" s="240" t="s">
        <v>159</v>
      </c>
    </row>
    <row r="1018" s="14" customFormat="1">
      <c r="A1018" s="14"/>
      <c r="B1018" s="230"/>
      <c r="C1018" s="231"/>
      <c r="D1018" s="221" t="s">
        <v>168</v>
      </c>
      <c r="E1018" s="232" t="s">
        <v>19</v>
      </c>
      <c r="F1018" s="233" t="s">
        <v>1222</v>
      </c>
      <c r="G1018" s="231"/>
      <c r="H1018" s="234">
        <v>14</v>
      </c>
      <c r="I1018" s="235"/>
      <c r="J1018" s="231"/>
      <c r="K1018" s="231"/>
      <c r="L1018" s="236"/>
      <c r="M1018" s="237"/>
      <c r="N1018" s="238"/>
      <c r="O1018" s="238"/>
      <c r="P1018" s="238"/>
      <c r="Q1018" s="238"/>
      <c r="R1018" s="238"/>
      <c r="S1018" s="238"/>
      <c r="T1018" s="23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0" t="s">
        <v>168</v>
      </c>
      <c r="AU1018" s="240" t="s">
        <v>82</v>
      </c>
      <c r="AV1018" s="14" t="s">
        <v>82</v>
      </c>
      <c r="AW1018" s="14" t="s">
        <v>33</v>
      </c>
      <c r="AX1018" s="14" t="s">
        <v>72</v>
      </c>
      <c r="AY1018" s="240" t="s">
        <v>159</v>
      </c>
    </row>
    <row r="1019" s="15" customFormat="1">
      <c r="A1019" s="15"/>
      <c r="B1019" s="241"/>
      <c r="C1019" s="242"/>
      <c r="D1019" s="221" t="s">
        <v>168</v>
      </c>
      <c r="E1019" s="243" t="s">
        <v>19</v>
      </c>
      <c r="F1019" s="244" t="s">
        <v>173</v>
      </c>
      <c r="G1019" s="242"/>
      <c r="H1019" s="245">
        <v>55.299999999999997</v>
      </c>
      <c r="I1019" s="246"/>
      <c r="J1019" s="242"/>
      <c r="K1019" s="242"/>
      <c r="L1019" s="247"/>
      <c r="M1019" s="248"/>
      <c r="N1019" s="249"/>
      <c r="O1019" s="249"/>
      <c r="P1019" s="249"/>
      <c r="Q1019" s="249"/>
      <c r="R1019" s="249"/>
      <c r="S1019" s="249"/>
      <c r="T1019" s="250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51" t="s">
        <v>168</v>
      </c>
      <c r="AU1019" s="251" t="s">
        <v>82</v>
      </c>
      <c r="AV1019" s="15" t="s">
        <v>174</v>
      </c>
      <c r="AW1019" s="15" t="s">
        <v>33</v>
      </c>
      <c r="AX1019" s="15" t="s">
        <v>72</v>
      </c>
      <c r="AY1019" s="251" t="s">
        <v>159</v>
      </c>
    </row>
    <row r="1020" s="14" customFormat="1">
      <c r="A1020" s="14"/>
      <c r="B1020" s="230"/>
      <c r="C1020" s="231"/>
      <c r="D1020" s="221" t="s">
        <v>168</v>
      </c>
      <c r="E1020" s="232" t="s">
        <v>19</v>
      </c>
      <c r="F1020" s="233" t="s">
        <v>1234</v>
      </c>
      <c r="G1020" s="231"/>
      <c r="H1020" s="234">
        <v>41.549999999999997</v>
      </c>
      <c r="I1020" s="235"/>
      <c r="J1020" s="231"/>
      <c r="K1020" s="231"/>
      <c r="L1020" s="236"/>
      <c r="M1020" s="237"/>
      <c r="N1020" s="238"/>
      <c r="O1020" s="238"/>
      <c r="P1020" s="238"/>
      <c r="Q1020" s="238"/>
      <c r="R1020" s="238"/>
      <c r="S1020" s="238"/>
      <c r="T1020" s="23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0" t="s">
        <v>168</v>
      </c>
      <c r="AU1020" s="240" t="s">
        <v>82</v>
      </c>
      <c r="AV1020" s="14" t="s">
        <v>82</v>
      </c>
      <c r="AW1020" s="14" t="s">
        <v>33</v>
      </c>
      <c r="AX1020" s="14" t="s">
        <v>72</v>
      </c>
      <c r="AY1020" s="240" t="s">
        <v>159</v>
      </c>
    </row>
    <row r="1021" s="14" customFormat="1">
      <c r="A1021" s="14"/>
      <c r="B1021" s="230"/>
      <c r="C1021" s="231"/>
      <c r="D1021" s="221" t="s">
        <v>168</v>
      </c>
      <c r="E1021" s="232" t="s">
        <v>19</v>
      </c>
      <c r="F1021" s="233" t="s">
        <v>1235</v>
      </c>
      <c r="G1021" s="231"/>
      <c r="H1021" s="234">
        <v>62.225000000000001</v>
      </c>
      <c r="I1021" s="235"/>
      <c r="J1021" s="231"/>
      <c r="K1021" s="231"/>
      <c r="L1021" s="236"/>
      <c r="M1021" s="237"/>
      <c r="N1021" s="238"/>
      <c r="O1021" s="238"/>
      <c r="P1021" s="238"/>
      <c r="Q1021" s="238"/>
      <c r="R1021" s="238"/>
      <c r="S1021" s="238"/>
      <c r="T1021" s="23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0" t="s">
        <v>168</v>
      </c>
      <c r="AU1021" s="240" t="s">
        <v>82</v>
      </c>
      <c r="AV1021" s="14" t="s">
        <v>82</v>
      </c>
      <c r="AW1021" s="14" t="s">
        <v>33</v>
      </c>
      <c r="AX1021" s="14" t="s">
        <v>72</v>
      </c>
      <c r="AY1021" s="240" t="s">
        <v>159</v>
      </c>
    </row>
    <row r="1022" s="14" customFormat="1">
      <c r="A1022" s="14"/>
      <c r="B1022" s="230"/>
      <c r="C1022" s="231"/>
      <c r="D1022" s="221" t="s">
        <v>168</v>
      </c>
      <c r="E1022" s="232" t="s">
        <v>19</v>
      </c>
      <c r="F1022" s="233" t="s">
        <v>1236</v>
      </c>
      <c r="G1022" s="231"/>
      <c r="H1022" s="234">
        <v>17.704999999999998</v>
      </c>
      <c r="I1022" s="235"/>
      <c r="J1022" s="231"/>
      <c r="K1022" s="231"/>
      <c r="L1022" s="236"/>
      <c r="M1022" s="237"/>
      <c r="N1022" s="238"/>
      <c r="O1022" s="238"/>
      <c r="P1022" s="238"/>
      <c r="Q1022" s="238"/>
      <c r="R1022" s="238"/>
      <c r="S1022" s="238"/>
      <c r="T1022" s="23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40" t="s">
        <v>168</v>
      </c>
      <c r="AU1022" s="240" t="s">
        <v>82</v>
      </c>
      <c r="AV1022" s="14" t="s">
        <v>82</v>
      </c>
      <c r="AW1022" s="14" t="s">
        <v>33</v>
      </c>
      <c r="AX1022" s="14" t="s">
        <v>72</v>
      </c>
      <c r="AY1022" s="240" t="s">
        <v>159</v>
      </c>
    </row>
    <row r="1023" s="15" customFormat="1">
      <c r="A1023" s="15"/>
      <c r="B1023" s="241"/>
      <c r="C1023" s="242"/>
      <c r="D1023" s="221" t="s">
        <v>168</v>
      </c>
      <c r="E1023" s="243" t="s">
        <v>19</v>
      </c>
      <c r="F1023" s="244" t="s">
        <v>173</v>
      </c>
      <c r="G1023" s="242"/>
      <c r="H1023" s="245">
        <v>121.48</v>
      </c>
      <c r="I1023" s="246"/>
      <c r="J1023" s="242"/>
      <c r="K1023" s="242"/>
      <c r="L1023" s="247"/>
      <c r="M1023" s="248"/>
      <c r="N1023" s="249"/>
      <c r="O1023" s="249"/>
      <c r="P1023" s="249"/>
      <c r="Q1023" s="249"/>
      <c r="R1023" s="249"/>
      <c r="S1023" s="249"/>
      <c r="T1023" s="250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T1023" s="251" t="s">
        <v>168</v>
      </c>
      <c r="AU1023" s="251" t="s">
        <v>82</v>
      </c>
      <c r="AV1023" s="15" t="s">
        <v>174</v>
      </c>
      <c r="AW1023" s="15" t="s">
        <v>33</v>
      </c>
      <c r="AX1023" s="15" t="s">
        <v>72</v>
      </c>
      <c r="AY1023" s="251" t="s">
        <v>159</v>
      </c>
    </row>
    <row r="1024" s="16" customFormat="1">
      <c r="A1024" s="16"/>
      <c r="B1024" s="252"/>
      <c r="C1024" s="253"/>
      <c r="D1024" s="221" t="s">
        <v>168</v>
      </c>
      <c r="E1024" s="254" t="s">
        <v>19</v>
      </c>
      <c r="F1024" s="255" t="s">
        <v>179</v>
      </c>
      <c r="G1024" s="253"/>
      <c r="H1024" s="256">
        <v>176.78</v>
      </c>
      <c r="I1024" s="257"/>
      <c r="J1024" s="253"/>
      <c r="K1024" s="253"/>
      <c r="L1024" s="258"/>
      <c r="M1024" s="259"/>
      <c r="N1024" s="260"/>
      <c r="O1024" s="260"/>
      <c r="P1024" s="260"/>
      <c r="Q1024" s="260"/>
      <c r="R1024" s="260"/>
      <c r="S1024" s="260"/>
      <c r="T1024" s="261"/>
      <c r="U1024" s="16"/>
      <c r="V1024" s="16"/>
      <c r="W1024" s="16"/>
      <c r="X1024" s="16"/>
      <c r="Y1024" s="16"/>
      <c r="Z1024" s="16"/>
      <c r="AA1024" s="16"/>
      <c r="AB1024" s="16"/>
      <c r="AC1024" s="16"/>
      <c r="AD1024" s="16"/>
      <c r="AE1024" s="16"/>
      <c r="AT1024" s="262" t="s">
        <v>168</v>
      </c>
      <c r="AU1024" s="262" t="s">
        <v>82</v>
      </c>
      <c r="AV1024" s="16" t="s">
        <v>166</v>
      </c>
      <c r="AW1024" s="16" t="s">
        <v>33</v>
      </c>
      <c r="AX1024" s="16" t="s">
        <v>80</v>
      </c>
      <c r="AY1024" s="262" t="s">
        <v>159</v>
      </c>
    </row>
    <row r="1025" s="2" customFormat="1" ht="24.15" customHeight="1">
      <c r="A1025" s="40"/>
      <c r="B1025" s="41"/>
      <c r="C1025" s="206" t="s">
        <v>1237</v>
      </c>
      <c r="D1025" s="206" t="s">
        <v>161</v>
      </c>
      <c r="E1025" s="207" t="s">
        <v>1238</v>
      </c>
      <c r="F1025" s="208" t="s">
        <v>1239</v>
      </c>
      <c r="G1025" s="209" t="s">
        <v>207</v>
      </c>
      <c r="H1025" s="210">
        <v>6.1619999999999999</v>
      </c>
      <c r="I1025" s="211"/>
      <c r="J1025" s="212">
        <f>ROUND(I1025*H1025,2)</f>
        <v>0</v>
      </c>
      <c r="K1025" s="208" t="s">
        <v>165</v>
      </c>
      <c r="L1025" s="46"/>
      <c r="M1025" s="213" t="s">
        <v>19</v>
      </c>
      <c r="N1025" s="214" t="s">
        <v>43</v>
      </c>
      <c r="O1025" s="86"/>
      <c r="P1025" s="215">
        <f>O1025*H1025</f>
        <v>0</v>
      </c>
      <c r="Q1025" s="215">
        <v>0</v>
      </c>
      <c r="R1025" s="215">
        <f>Q1025*H1025</f>
        <v>0</v>
      </c>
      <c r="S1025" s="215">
        <v>0</v>
      </c>
      <c r="T1025" s="216">
        <f>S1025*H1025</f>
        <v>0</v>
      </c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R1025" s="217" t="s">
        <v>260</v>
      </c>
      <c r="AT1025" s="217" t="s">
        <v>161</v>
      </c>
      <c r="AU1025" s="217" t="s">
        <v>82</v>
      </c>
      <c r="AY1025" s="19" t="s">
        <v>159</v>
      </c>
      <c r="BE1025" s="218">
        <f>IF(N1025="základní",J1025,0)</f>
        <v>0</v>
      </c>
      <c r="BF1025" s="218">
        <f>IF(N1025="snížená",J1025,0)</f>
        <v>0</v>
      </c>
      <c r="BG1025" s="218">
        <f>IF(N1025="zákl. přenesená",J1025,0)</f>
        <v>0</v>
      </c>
      <c r="BH1025" s="218">
        <f>IF(N1025="sníž. přenesená",J1025,0)</f>
        <v>0</v>
      </c>
      <c r="BI1025" s="218">
        <f>IF(N1025="nulová",J1025,0)</f>
        <v>0</v>
      </c>
      <c r="BJ1025" s="19" t="s">
        <v>80</v>
      </c>
      <c r="BK1025" s="218">
        <f>ROUND(I1025*H1025,2)</f>
        <v>0</v>
      </c>
      <c r="BL1025" s="19" t="s">
        <v>260</v>
      </c>
      <c r="BM1025" s="217" t="s">
        <v>1240</v>
      </c>
    </row>
    <row r="1026" s="12" customFormat="1" ht="22.8" customHeight="1">
      <c r="A1026" s="12"/>
      <c r="B1026" s="190"/>
      <c r="C1026" s="191"/>
      <c r="D1026" s="192" t="s">
        <v>71</v>
      </c>
      <c r="E1026" s="204" t="s">
        <v>1241</v>
      </c>
      <c r="F1026" s="204" t="s">
        <v>1242</v>
      </c>
      <c r="G1026" s="191"/>
      <c r="H1026" s="191"/>
      <c r="I1026" s="194"/>
      <c r="J1026" s="205">
        <f>BK1026</f>
        <v>0</v>
      </c>
      <c r="K1026" s="191"/>
      <c r="L1026" s="196"/>
      <c r="M1026" s="197"/>
      <c r="N1026" s="198"/>
      <c r="O1026" s="198"/>
      <c r="P1026" s="199">
        <f>P1027+P1094+P1156</f>
        <v>0</v>
      </c>
      <c r="Q1026" s="198"/>
      <c r="R1026" s="199">
        <f>R1027+R1094+R1156</f>
        <v>8.8185142999999986</v>
      </c>
      <c r="S1026" s="198"/>
      <c r="T1026" s="200">
        <f>T1027+T1094+T1156</f>
        <v>0</v>
      </c>
      <c r="U1026" s="12"/>
      <c r="V1026" s="12"/>
      <c r="W1026" s="12"/>
      <c r="X1026" s="12"/>
      <c r="Y1026" s="12"/>
      <c r="Z1026" s="12"/>
      <c r="AA1026" s="12"/>
      <c r="AB1026" s="12"/>
      <c r="AC1026" s="12"/>
      <c r="AD1026" s="12"/>
      <c r="AE1026" s="12"/>
      <c r="AR1026" s="201" t="s">
        <v>82</v>
      </c>
      <c r="AT1026" s="202" t="s">
        <v>71</v>
      </c>
      <c r="AU1026" s="202" t="s">
        <v>80</v>
      </c>
      <c r="AY1026" s="201" t="s">
        <v>159</v>
      </c>
      <c r="BK1026" s="203">
        <f>BK1027+BK1094+BK1156</f>
        <v>0</v>
      </c>
    </row>
    <row r="1027" s="12" customFormat="1" ht="20.88" customHeight="1">
      <c r="A1027" s="12"/>
      <c r="B1027" s="190"/>
      <c r="C1027" s="191"/>
      <c r="D1027" s="192" t="s">
        <v>71</v>
      </c>
      <c r="E1027" s="204" t="s">
        <v>1243</v>
      </c>
      <c r="F1027" s="204" t="s">
        <v>1244</v>
      </c>
      <c r="G1027" s="191"/>
      <c r="H1027" s="191"/>
      <c r="I1027" s="194"/>
      <c r="J1027" s="205">
        <f>BK1027</f>
        <v>0</v>
      </c>
      <c r="K1027" s="191"/>
      <c r="L1027" s="196"/>
      <c r="M1027" s="197"/>
      <c r="N1027" s="198"/>
      <c r="O1027" s="198"/>
      <c r="P1027" s="199">
        <f>SUM(P1028:P1093)</f>
        <v>0</v>
      </c>
      <c r="Q1027" s="198"/>
      <c r="R1027" s="199">
        <f>SUM(R1028:R1093)</f>
        <v>7.8935467499999996</v>
      </c>
      <c r="S1027" s="198"/>
      <c r="T1027" s="200">
        <f>SUM(T1028:T1093)</f>
        <v>0</v>
      </c>
      <c r="U1027" s="12"/>
      <c r="V1027" s="12"/>
      <c r="W1027" s="12"/>
      <c r="X1027" s="12"/>
      <c r="Y1027" s="12"/>
      <c r="Z1027" s="12"/>
      <c r="AA1027" s="12"/>
      <c r="AB1027" s="12"/>
      <c r="AC1027" s="12"/>
      <c r="AD1027" s="12"/>
      <c r="AE1027" s="12"/>
      <c r="AR1027" s="201" t="s">
        <v>82</v>
      </c>
      <c r="AT1027" s="202" t="s">
        <v>71</v>
      </c>
      <c r="AU1027" s="202" t="s">
        <v>82</v>
      </c>
      <c r="AY1027" s="201" t="s">
        <v>159</v>
      </c>
      <c r="BK1027" s="203">
        <f>SUM(BK1028:BK1093)</f>
        <v>0</v>
      </c>
    </row>
    <row r="1028" s="2" customFormat="1" ht="16.5" customHeight="1">
      <c r="A1028" s="40"/>
      <c r="B1028" s="41"/>
      <c r="C1028" s="206" t="s">
        <v>1245</v>
      </c>
      <c r="D1028" s="206" t="s">
        <v>161</v>
      </c>
      <c r="E1028" s="207" t="s">
        <v>1246</v>
      </c>
      <c r="F1028" s="208" t="s">
        <v>1247</v>
      </c>
      <c r="G1028" s="209" t="s">
        <v>263</v>
      </c>
      <c r="H1028" s="210">
        <v>553.70000000000005</v>
      </c>
      <c r="I1028" s="211"/>
      <c r="J1028" s="212">
        <f>ROUND(I1028*H1028,2)</f>
        <v>0</v>
      </c>
      <c r="K1028" s="208" t="s">
        <v>19</v>
      </c>
      <c r="L1028" s="46"/>
      <c r="M1028" s="213" t="s">
        <v>19</v>
      </c>
      <c r="N1028" s="214" t="s">
        <v>43</v>
      </c>
      <c r="O1028" s="86"/>
      <c r="P1028" s="215">
        <f>O1028*H1028</f>
        <v>0</v>
      </c>
      <c r="Q1028" s="215">
        <v>0</v>
      </c>
      <c r="R1028" s="215">
        <f>Q1028*H1028</f>
        <v>0</v>
      </c>
      <c r="S1028" s="215">
        <v>0</v>
      </c>
      <c r="T1028" s="216">
        <f>S1028*H1028</f>
        <v>0</v>
      </c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R1028" s="217" t="s">
        <v>260</v>
      </c>
      <c r="AT1028" s="217" t="s">
        <v>161</v>
      </c>
      <c r="AU1028" s="217" t="s">
        <v>174</v>
      </c>
      <c r="AY1028" s="19" t="s">
        <v>159</v>
      </c>
      <c r="BE1028" s="218">
        <f>IF(N1028="základní",J1028,0)</f>
        <v>0</v>
      </c>
      <c r="BF1028" s="218">
        <f>IF(N1028="snížená",J1028,0)</f>
        <v>0</v>
      </c>
      <c r="BG1028" s="218">
        <f>IF(N1028="zákl. přenesená",J1028,0)</f>
        <v>0</v>
      </c>
      <c r="BH1028" s="218">
        <f>IF(N1028="sníž. přenesená",J1028,0)</f>
        <v>0</v>
      </c>
      <c r="BI1028" s="218">
        <f>IF(N1028="nulová",J1028,0)</f>
        <v>0</v>
      </c>
      <c r="BJ1028" s="19" t="s">
        <v>80</v>
      </c>
      <c r="BK1028" s="218">
        <f>ROUND(I1028*H1028,2)</f>
        <v>0</v>
      </c>
      <c r="BL1028" s="19" t="s">
        <v>260</v>
      </c>
      <c r="BM1028" s="217" t="s">
        <v>1248</v>
      </c>
    </row>
    <row r="1029" s="14" customFormat="1">
      <c r="A1029" s="14"/>
      <c r="B1029" s="230"/>
      <c r="C1029" s="231"/>
      <c r="D1029" s="221" t="s">
        <v>168</v>
      </c>
      <c r="E1029" s="232" t="s">
        <v>19</v>
      </c>
      <c r="F1029" s="233" t="s">
        <v>1249</v>
      </c>
      <c r="G1029" s="231"/>
      <c r="H1029" s="234">
        <v>553.70000000000005</v>
      </c>
      <c r="I1029" s="235"/>
      <c r="J1029" s="231"/>
      <c r="K1029" s="231"/>
      <c r="L1029" s="236"/>
      <c r="M1029" s="237"/>
      <c r="N1029" s="238"/>
      <c r="O1029" s="238"/>
      <c r="P1029" s="238"/>
      <c r="Q1029" s="238"/>
      <c r="R1029" s="238"/>
      <c r="S1029" s="238"/>
      <c r="T1029" s="23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40" t="s">
        <v>168</v>
      </c>
      <c r="AU1029" s="240" t="s">
        <v>174</v>
      </c>
      <c r="AV1029" s="14" t="s">
        <v>82</v>
      </c>
      <c r="AW1029" s="14" t="s">
        <v>33</v>
      </c>
      <c r="AX1029" s="14" t="s">
        <v>72</v>
      </c>
      <c r="AY1029" s="240" t="s">
        <v>159</v>
      </c>
    </row>
    <row r="1030" s="15" customFormat="1">
      <c r="A1030" s="15"/>
      <c r="B1030" s="241"/>
      <c r="C1030" s="242"/>
      <c r="D1030" s="221" t="s">
        <v>168</v>
      </c>
      <c r="E1030" s="243" t="s">
        <v>19</v>
      </c>
      <c r="F1030" s="244" t="s">
        <v>173</v>
      </c>
      <c r="G1030" s="242"/>
      <c r="H1030" s="245">
        <v>553.70000000000005</v>
      </c>
      <c r="I1030" s="246"/>
      <c r="J1030" s="242"/>
      <c r="K1030" s="242"/>
      <c r="L1030" s="247"/>
      <c r="M1030" s="248"/>
      <c r="N1030" s="249"/>
      <c r="O1030" s="249"/>
      <c r="P1030" s="249"/>
      <c r="Q1030" s="249"/>
      <c r="R1030" s="249"/>
      <c r="S1030" s="249"/>
      <c r="T1030" s="250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51" t="s">
        <v>168</v>
      </c>
      <c r="AU1030" s="251" t="s">
        <v>174</v>
      </c>
      <c r="AV1030" s="15" t="s">
        <v>174</v>
      </c>
      <c r="AW1030" s="15" t="s">
        <v>33</v>
      </c>
      <c r="AX1030" s="15" t="s">
        <v>80</v>
      </c>
      <c r="AY1030" s="251" t="s">
        <v>159</v>
      </c>
    </row>
    <row r="1031" s="2" customFormat="1" ht="37.8" customHeight="1">
      <c r="A1031" s="40"/>
      <c r="B1031" s="41"/>
      <c r="C1031" s="206" t="s">
        <v>1250</v>
      </c>
      <c r="D1031" s="206" t="s">
        <v>161</v>
      </c>
      <c r="E1031" s="207" t="s">
        <v>1251</v>
      </c>
      <c r="F1031" s="208" t="s">
        <v>1252</v>
      </c>
      <c r="G1031" s="209" t="s">
        <v>263</v>
      </c>
      <c r="H1031" s="210">
        <v>462</v>
      </c>
      <c r="I1031" s="211"/>
      <c r="J1031" s="212">
        <f>ROUND(I1031*H1031,2)</f>
        <v>0</v>
      </c>
      <c r="K1031" s="208" t="s">
        <v>165</v>
      </c>
      <c r="L1031" s="46"/>
      <c r="M1031" s="213" t="s">
        <v>19</v>
      </c>
      <c r="N1031" s="214" t="s">
        <v>43</v>
      </c>
      <c r="O1031" s="86"/>
      <c r="P1031" s="215">
        <f>O1031*H1031</f>
        <v>0</v>
      </c>
      <c r="Q1031" s="215">
        <v>0.00012999999999999999</v>
      </c>
      <c r="R1031" s="215">
        <f>Q1031*H1031</f>
        <v>0.060059999999999995</v>
      </c>
      <c r="S1031" s="215">
        <v>0</v>
      </c>
      <c r="T1031" s="216">
        <f>S1031*H1031</f>
        <v>0</v>
      </c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R1031" s="217" t="s">
        <v>260</v>
      </c>
      <c r="AT1031" s="217" t="s">
        <v>161</v>
      </c>
      <c r="AU1031" s="217" t="s">
        <v>174</v>
      </c>
      <c r="AY1031" s="19" t="s">
        <v>159</v>
      </c>
      <c r="BE1031" s="218">
        <f>IF(N1031="základní",J1031,0)</f>
        <v>0</v>
      </c>
      <c r="BF1031" s="218">
        <f>IF(N1031="snížená",J1031,0)</f>
        <v>0</v>
      </c>
      <c r="BG1031" s="218">
        <f>IF(N1031="zákl. přenesená",J1031,0)</f>
        <v>0</v>
      </c>
      <c r="BH1031" s="218">
        <f>IF(N1031="sníž. přenesená",J1031,0)</f>
        <v>0</v>
      </c>
      <c r="BI1031" s="218">
        <f>IF(N1031="nulová",J1031,0)</f>
        <v>0</v>
      </c>
      <c r="BJ1031" s="19" t="s">
        <v>80</v>
      </c>
      <c r="BK1031" s="218">
        <f>ROUND(I1031*H1031,2)</f>
        <v>0</v>
      </c>
      <c r="BL1031" s="19" t="s">
        <v>260</v>
      </c>
      <c r="BM1031" s="217" t="s">
        <v>1253</v>
      </c>
    </row>
    <row r="1032" s="13" customFormat="1">
      <c r="A1032" s="13"/>
      <c r="B1032" s="219"/>
      <c r="C1032" s="220"/>
      <c r="D1032" s="221" t="s">
        <v>168</v>
      </c>
      <c r="E1032" s="222" t="s">
        <v>19</v>
      </c>
      <c r="F1032" s="223" t="s">
        <v>1254</v>
      </c>
      <c r="G1032" s="220"/>
      <c r="H1032" s="222" t="s">
        <v>19</v>
      </c>
      <c r="I1032" s="224"/>
      <c r="J1032" s="220"/>
      <c r="K1032" s="220"/>
      <c r="L1032" s="225"/>
      <c r="M1032" s="226"/>
      <c r="N1032" s="227"/>
      <c r="O1032" s="227"/>
      <c r="P1032" s="227"/>
      <c r="Q1032" s="227"/>
      <c r="R1032" s="227"/>
      <c r="S1032" s="227"/>
      <c r="T1032" s="22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29" t="s">
        <v>168</v>
      </c>
      <c r="AU1032" s="229" t="s">
        <v>174</v>
      </c>
      <c r="AV1032" s="13" t="s">
        <v>80</v>
      </c>
      <c r="AW1032" s="13" t="s">
        <v>33</v>
      </c>
      <c r="AX1032" s="13" t="s">
        <v>72</v>
      </c>
      <c r="AY1032" s="229" t="s">
        <v>159</v>
      </c>
    </row>
    <row r="1033" s="14" customFormat="1">
      <c r="A1033" s="14"/>
      <c r="B1033" s="230"/>
      <c r="C1033" s="231"/>
      <c r="D1033" s="221" t="s">
        <v>168</v>
      </c>
      <c r="E1033" s="232" t="s">
        <v>19</v>
      </c>
      <c r="F1033" s="233" t="s">
        <v>1255</v>
      </c>
      <c r="G1033" s="231"/>
      <c r="H1033" s="234">
        <v>553.70000000000005</v>
      </c>
      <c r="I1033" s="235"/>
      <c r="J1033" s="231"/>
      <c r="K1033" s="231"/>
      <c r="L1033" s="236"/>
      <c r="M1033" s="237"/>
      <c r="N1033" s="238"/>
      <c r="O1033" s="238"/>
      <c r="P1033" s="238"/>
      <c r="Q1033" s="238"/>
      <c r="R1033" s="238"/>
      <c r="S1033" s="238"/>
      <c r="T1033" s="23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40" t="s">
        <v>168</v>
      </c>
      <c r="AU1033" s="240" t="s">
        <v>174</v>
      </c>
      <c r="AV1033" s="14" t="s">
        <v>82</v>
      </c>
      <c r="AW1033" s="14" t="s">
        <v>33</v>
      </c>
      <c r="AX1033" s="14" t="s">
        <v>72</v>
      </c>
      <c r="AY1033" s="240" t="s">
        <v>159</v>
      </c>
    </row>
    <row r="1034" s="13" customFormat="1">
      <c r="A1034" s="13"/>
      <c r="B1034" s="219"/>
      <c r="C1034" s="220"/>
      <c r="D1034" s="221" t="s">
        <v>168</v>
      </c>
      <c r="E1034" s="222" t="s">
        <v>19</v>
      </c>
      <c r="F1034" s="223" t="s">
        <v>1256</v>
      </c>
      <c r="G1034" s="220"/>
      <c r="H1034" s="222" t="s">
        <v>19</v>
      </c>
      <c r="I1034" s="224"/>
      <c r="J1034" s="220"/>
      <c r="K1034" s="220"/>
      <c r="L1034" s="225"/>
      <c r="M1034" s="226"/>
      <c r="N1034" s="227"/>
      <c r="O1034" s="227"/>
      <c r="P1034" s="227"/>
      <c r="Q1034" s="227"/>
      <c r="R1034" s="227"/>
      <c r="S1034" s="227"/>
      <c r="T1034" s="22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29" t="s">
        <v>168</v>
      </c>
      <c r="AU1034" s="229" t="s">
        <v>174</v>
      </c>
      <c r="AV1034" s="13" t="s">
        <v>80</v>
      </c>
      <c r="AW1034" s="13" t="s">
        <v>33</v>
      </c>
      <c r="AX1034" s="13" t="s">
        <v>72</v>
      </c>
      <c r="AY1034" s="229" t="s">
        <v>159</v>
      </c>
    </row>
    <row r="1035" s="14" customFormat="1">
      <c r="A1035" s="14"/>
      <c r="B1035" s="230"/>
      <c r="C1035" s="231"/>
      <c r="D1035" s="221" t="s">
        <v>168</v>
      </c>
      <c r="E1035" s="232" t="s">
        <v>19</v>
      </c>
      <c r="F1035" s="233" t="s">
        <v>1257</v>
      </c>
      <c r="G1035" s="231"/>
      <c r="H1035" s="234">
        <v>-91.700000000000003</v>
      </c>
      <c r="I1035" s="235"/>
      <c r="J1035" s="231"/>
      <c r="K1035" s="231"/>
      <c r="L1035" s="236"/>
      <c r="M1035" s="237"/>
      <c r="N1035" s="238"/>
      <c r="O1035" s="238"/>
      <c r="P1035" s="238"/>
      <c r="Q1035" s="238"/>
      <c r="R1035" s="238"/>
      <c r="S1035" s="238"/>
      <c r="T1035" s="23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40" t="s">
        <v>168</v>
      </c>
      <c r="AU1035" s="240" t="s">
        <v>174</v>
      </c>
      <c r="AV1035" s="14" t="s">
        <v>82</v>
      </c>
      <c r="AW1035" s="14" t="s">
        <v>33</v>
      </c>
      <c r="AX1035" s="14" t="s">
        <v>72</v>
      </c>
      <c r="AY1035" s="240" t="s">
        <v>159</v>
      </c>
    </row>
    <row r="1036" s="15" customFormat="1">
      <c r="A1036" s="15"/>
      <c r="B1036" s="241"/>
      <c r="C1036" s="242"/>
      <c r="D1036" s="221" t="s">
        <v>168</v>
      </c>
      <c r="E1036" s="243" t="s">
        <v>19</v>
      </c>
      <c r="F1036" s="244" t="s">
        <v>173</v>
      </c>
      <c r="G1036" s="242"/>
      <c r="H1036" s="245">
        <v>462</v>
      </c>
      <c r="I1036" s="246"/>
      <c r="J1036" s="242"/>
      <c r="K1036" s="242"/>
      <c r="L1036" s="247"/>
      <c r="M1036" s="248"/>
      <c r="N1036" s="249"/>
      <c r="O1036" s="249"/>
      <c r="P1036" s="249"/>
      <c r="Q1036" s="249"/>
      <c r="R1036" s="249"/>
      <c r="S1036" s="249"/>
      <c r="T1036" s="250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51" t="s">
        <v>168</v>
      </c>
      <c r="AU1036" s="251" t="s">
        <v>174</v>
      </c>
      <c r="AV1036" s="15" t="s">
        <v>174</v>
      </c>
      <c r="AW1036" s="15" t="s">
        <v>33</v>
      </c>
      <c r="AX1036" s="15" t="s">
        <v>80</v>
      </c>
      <c r="AY1036" s="251" t="s">
        <v>159</v>
      </c>
    </row>
    <row r="1037" s="2" customFormat="1" ht="16.5" customHeight="1">
      <c r="A1037" s="40"/>
      <c r="B1037" s="41"/>
      <c r="C1037" s="263" t="s">
        <v>1258</v>
      </c>
      <c r="D1037" s="263" t="s">
        <v>413</v>
      </c>
      <c r="E1037" s="264" t="s">
        <v>1259</v>
      </c>
      <c r="F1037" s="265" t="s">
        <v>1260</v>
      </c>
      <c r="G1037" s="266" t="s">
        <v>263</v>
      </c>
      <c r="H1037" s="267">
        <v>531.29999999999995</v>
      </c>
      <c r="I1037" s="268"/>
      <c r="J1037" s="269">
        <f>ROUND(I1037*H1037,2)</f>
        <v>0</v>
      </c>
      <c r="K1037" s="265" t="s">
        <v>165</v>
      </c>
      <c r="L1037" s="270"/>
      <c r="M1037" s="271" t="s">
        <v>19</v>
      </c>
      <c r="N1037" s="272" t="s">
        <v>43</v>
      </c>
      <c r="O1037" s="86"/>
      <c r="P1037" s="215">
        <f>O1037*H1037</f>
        <v>0</v>
      </c>
      <c r="Q1037" s="215">
        <v>0.0019</v>
      </c>
      <c r="R1037" s="215">
        <f>Q1037*H1037</f>
        <v>1.0094699999999999</v>
      </c>
      <c r="S1037" s="215">
        <v>0</v>
      </c>
      <c r="T1037" s="216">
        <f>S1037*H1037</f>
        <v>0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17" t="s">
        <v>407</v>
      </c>
      <c r="AT1037" s="217" t="s">
        <v>413</v>
      </c>
      <c r="AU1037" s="217" t="s">
        <v>174</v>
      </c>
      <c r="AY1037" s="19" t="s">
        <v>159</v>
      </c>
      <c r="BE1037" s="218">
        <f>IF(N1037="základní",J1037,0)</f>
        <v>0</v>
      </c>
      <c r="BF1037" s="218">
        <f>IF(N1037="snížená",J1037,0)</f>
        <v>0</v>
      </c>
      <c r="BG1037" s="218">
        <f>IF(N1037="zákl. přenesená",J1037,0)</f>
        <v>0</v>
      </c>
      <c r="BH1037" s="218">
        <f>IF(N1037="sníž. přenesená",J1037,0)</f>
        <v>0</v>
      </c>
      <c r="BI1037" s="218">
        <f>IF(N1037="nulová",J1037,0)</f>
        <v>0</v>
      </c>
      <c r="BJ1037" s="19" t="s">
        <v>80</v>
      </c>
      <c r="BK1037" s="218">
        <f>ROUND(I1037*H1037,2)</f>
        <v>0</v>
      </c>
      <c r="BL1037" s="19" t="s">
        <v>260</v>
      </c>
      <c r="BM1037" s="217" t="s">
        <v>1261</v>
      </c>
    </row>
    <row r="1038" s="14" customFormat="1">
      <c r="A1038" s="14"/>
      <c r="B1038" s="230"/>
      <c r="C1038" s="231"/>
      <c r="D1038" s="221" t="s">
        <v>168</v>
      </c>
      <c r="E1038" s="231"/>
      <c r="F1038" s="233" t="s">
        <v>1262</v>
      </c>
      <c r="G1038" s="231"/>
      <c r="H1038" s="234">
        <v>531.29999999999995</v>
      </c>
      <c r="I1038" s="235"/>
      <c r="J1038" s="231"/>
      <c r="K1038" s="231"/>
      <c r="L1038" s="236"/>
      <c r="M1038" s="237"/>
      <c r="N1038" s="238"/>
      <c r="O1038" s="238"/>
      <c r="P1038" s="238"/>
      <c r="Q1038" s="238"/>
      <c r="R1038" s="238"/>
      <c r="S1038" s="238"/>
      <c r="T1038" s="23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0" t="s">
        <v>168</v>
      </c>
      <c r="AU1038" s="240" t="s">
        <v>174</v>
      </c>
      <c r="AV1038" s="14" t="s">
        <v>82</v>
      </c>
      <c r="AW1038" s="14" t="s">
        <v>4</v>
      </c>
      <c r="AX1038" s="14" t="s">
        <v>80</v>
      </c>
      <c r="AY1038" s="240" t="s">
        <v>159</v>
      </c>
    </row>
    <row r="1039" s="2" customFormat="1" ht="37.8" customHeight="1">
      <c r="A1039" s="40"/>
      <c r="B1039" s="41"/>
      <c r="C1039" s="206" t="s">
        <v>1263</v>
      </c>
      <c r="D1039" s="206" t="s">
        <v>161</v>
      </c>
      <c r="E1039" s="207" t="s">
        <v>1264</v>
      </c>
      <c r="F1039" s="208" t="s">
        <v>1265</v>
      </c>
      <c r="G1039" s="209" t="s">
        <v>263</v>
      </c>
      <c r="H1039" s="210">
        <v>87.700000000000003</v>
      </c>
      <c r="I1039" s="211"/>
      <c r="J1039" s="212">
        <f>ROUND(I1039*H1039,2)</f>
        <v>0</v>
      </c>
      <c r="K1039" s="208" t="s">
        <v>165</v>
      </c>
      <c r="L1039" s="46"/>
      <c r="M1039" s="213" t="s">
        <v>19</v>
      </c>
      <c r="N1039" s="214" t="s">
        <v>43</v>
      </c>
      <c r="O1039" s="86"/>
      <c r="P1039" s="215">
        <f>O1039*H1039</f>
        <v>0</v>
      </c>
      <c r="Q1039" s="215">
        <v>0.00025000000000000001</v>
      </c>
      <c r="R1039" s="215">
        <f>Q1039*H1039</f>
        <v>0.021925</v>
      </c>
      <c r="S1039" s="215">
        <v>0</v>
      </c>
      <c r="T1039" s="216">
        <f>S1039*H1039</f>
        <v>0</v>
      </c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R1039" s="217" t="s">
        <v>260</v>
      </c>
      <c r="AT1039" s="217" t="s">
        <v>161</v>
      </c>
      <c r="AU1039" s="217" t="s">
        <v>174</v>
      </c>
      <c r="AY1039" s="19" t="s">
        <v>159</v>
      </c>
      <c r="BE1039" s="218">
        <f>IF(N1039="základní",J1039,0)</f>
        <v>0</v>
      </c>
      <c r="BF1039" s="218">
        <f>IF(N1039="snížená",J1039,0)</f>
        <v>0</v>
      </c>
      <c r="BG1039" s="218">
        <f>IF(N1039="zákl. přenesená",J1039,0)</f>
        <v>0</v>
      </c>
      <c r="BH1039" s="218">
        <f>IF(N1039="sníž. přenesená",J1039,0)</f>
        <v>0</v>
      </c>
      <c r="BI1039" s="218">
        <f>IF(N1039="nulová",J1039,0)</f>
        <v>0</v>
      </c>
      <c r="BJ1039" s="19" t="s">
        <v>80</v>
      </c>
      <c r="BK1039" s="218">
        <f>ROUND(I1039*H1039,2)</f>
        <v>0</v>
      </c>
      <c r="BL1039" s="19" t="s">
        <v>260</v>
      </c>
      <c r="BM1039" s="217" t="s">
        <v>1266</v>
      </c>
    </row>
    <row r="1040" s="13" customFormat="1">
      <c r="A1040" s="13"/>
      <c r="B1040" s="219"/>
      <c r="C1040" s="220"/>
      <c r="D1040" s="221" t="s">
        <v>168</v>
      </c>
      <c r="E1040" s="222" t="s">
        <v>19</v>
      </c>
      <c r="F1040" s="223" t="s">
        <v>1254</v>
      </c>
      <c r="G1040" s="220"/>
      <c r="H1040" s="222" t="s">
        <v>19</v>
      </c>
      <c r="I1040" s="224"/>
      <c r="J1040" s="220"/>
      <c r="K1040" s="220"/>
      <c r="L1040" s="225"/>
      <c r="M1040" s="226"/>
      <c r="N1040" s="227"/>
      <c r="O1040" s="227"/>
      <c r="P1040" s="227"/>
      <c r="Q1040" s="227"/>
      <c r="R1040" s="227"/>
      <c r="S1040" s="227"/>
      <c r="T1040" s="22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29" t="s">
        <v>168</v>
      </c>
      <c r="AU1040" s="229" t="s">
        <v>174</v>
      </c>
      <c r="AV1040" s="13" t="s">
        <v>80</v>
      </c>
      <c r="AW1040" s="13" t="s">
        <v>33</v>
      </c>
      <c r="AX1040" s="13" t="s">
        <v>72</v>
      </c>
      <c r="AY1040" s="229" t="s">
        <v>159</v>
      </c>
    </row>
    <row r="1041" s="14" customFormat="1">
      <c r="A1041" s="14"/>
      <c r="B1041" s="230"/>
      <c r="C1041" s="231"/>
      <c r="D1041" s="221" t="s">
        <v>168</v>
      </c>
      <c r="E1041" s="232" t="s">
        <v>19</v>
      </c>
      <c r="F1041" s="233" t="s">
        <v>1267</v>
      </c>
      <c r="G1041" s="231"/>
      <c r="H1041" s="234">
        <v>87.700000000000003</v>
      </c>
      <c r="I1041" s="235"/>
      <c r="J1041" s="231"/>
      <c r="K1041" s="231"/>
      <c r="L1041" s="236"/>
      <c r="M1041" s="237"/>
      <c r="N1041" s="238"/>
      <c r="O1041" s="238"/>
      <c r="P1041" s="238"/>
      <c r="Q1041" s="238"/>
      <c r="R1041" s="238"/>
      <c r="S1041" s="238"/>
      <c r="T1041" s="23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40" t="s">
        <v>168</v>
      </c>
      <c r="AU1041" s="240" t="s">
        <v>174</v>
      </c>
      <c r="AV1041" s="14" t="s">
        <v>82</v>
      </c>
      <c r="AW1041" s="14" t="s">
        <v>33</v>
      </c>
      <c r="AX1041" s="14" t="s">
        <v>72</v>
      </c>
      <c r="AY1041" s="240" t="s">
        <v>159</v>
      </c>
    </row>
    <row r="1042" s="15" customFormat="1">
      <c r="A1042" s="15"/>
      <c r="B1042" s="241"/>
      <c r="C1042" s="242"/>
      <c r="D1042" s="221" t="s">
        <v>168</v>
      </c>
      <c r="E1042" s="243" t="s">
        <v>19</v>
      </c>
      <c r="F1042" s="244" t="s">
        <v>173</v>
      </c>
      <c r="G1042" s="242"/>
      <c r="H1042" s="245">
        <v>87.700000000000003</v>
      </c>
      <c r="I1042" s="246"/>
      <c r="J1042" s="242"/>
      <c r="K1042" s="242"/>
      <c r="L1042" s="247"/>
      <c r="M1042" s="248"/>
      <c r="N1042" s="249"/>
      <c r="O1042" s="249"/>
      <c r="P1042" s="249"/>
      <c r="Q1042" s="249"/>
      <c r="R1042" s="249"/>
      <c r="S1042" s="249"/>
      <c r="T1042" s="250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T1042" s="251" t="s">
        <v>168</v>
      </c>
      <c r="AU1042" s="251" t="s">
        <v>174</v>
      </c>
      <c r="AV1042" s="15" t="s">
        <v>174</v>
      </c>
      <c r="AW1042" s="15" t="s">
        <v>33</v>
      </c>
      <c r="AX1042" s="15" t="s">
        <v>80</v>
      </c>
      <c r="AY1042" s="251" t="s">
        <v>159</v>
      </c>
    </row>
    <row r="1043" s="2" customFormat="1" ht="16.5" customHeight="1">
      <c r="A1043" s="40"/>
      <c r="B1043" s="41"/>
      <c r="C1043" s="263" t="s">
        <v>1268</v>
      </c>
      <c r="D1043" s="263" t="s">
        <v>413</v>
      </c>
      <c r="E1043" s="264" t="s">
        <v>1259</v>
      </c>
      <c r="F1043" s="265" t="s">
        <v>1260</v>
      </c>
      <c r="G1043" s="266" t="s">
        <v>263</v>
      </c>
      <c r="H1043" s="267">
        <v>100.855</v>
      </c>
      <c r="I1043" s="268"/>
      <c r="J1043" s="269">
        <f>ROUND(I1043*H1043,2)</f>
        <v>0</v>
      </c>
      <c r="K1043" s="265" t="s">
        <v>165</v>
      </c>
      <c r="L1043" s="270"/>
      <c r="M1043" s="271" t="s">
        <v>19</v>
      </c>
      <c r="N1043" s="272" t="s">
        <v>43</v>
      </c>
      <c r="O1043" s="86"/>
      <c r="P1043" s="215">
        <f>O1043*H1043</f>
        <v>0</v>
      </c>
      <c r="Q1043" s="215">
        <v>0.0019</v>
      </c>
      <c r="R1043" s="215">
        <f>Q1043*H1043</f>
        <v>0.1916245</v>
      </c>
      <c r="S1043" s="215">
        <v>0</v>
      </c>
      <c r="T1043" s="216">
        <f>S1043*H1043</f>
        <v>0</v>
      </c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R1043" s="217" t="s">
        <v>407</v>
      </c>
      <c r="AT1043" s="217" t="s">
        <v>413</v>
      </c>
      <c r="AU1043" s="217" t="s">
        <v>174</v>
      </c>
      <c r="AY1043" s="19" t="s">
        <v>159</v>
      </c>
      <c r="BE1043" s="218">
        <f>IF(N1043="základní",J1043,0)</f>
        <v>0</v>
      </c>
      <c r="BF1043" s="218">
        <f>IF(N1043="snížená",J1043,0)</f>
        <v>0</v>
      </c>
      <c r="BG1043" s="218">
        <f>IF(N1043="zákl. přenesená",J1043,0)</f>
        <v>0</v>
      </c>
      <c r="BH1043" s="218">
        <f>IF(N1043="sníž. přenesená",J1043,0)</f>
        <v>0</v>
      </c>
      <c r="BI1043" s="218">
        <f>IF(N1043="nulová",J1043,0)</f>
        <v>0</v>
      </c>
      <c r="BJ1043" s="19" t="s">
        <v>80</v>
      </c>
      <c r="BK1043" s="218">
        <f>ROUND(I1043*H1043,2)</f>
        <v>0</v>
      </c>
      <c r="BL1043" s="19" t="s">
        <v>260</v>
      </c>
      <c r="BM1043" s="217" t="s">
        <v>1269</v>
      </c>
    </row>
    <row r="1044" s="14" customFormat="1">
      <c r="A1044" s="14"/>
      <c r="B1044" s="230"/>
      <c r="C1044" s="231"/>
      <c r="D1044" s="221" t="s">
        <v>168</v>
      </c>
      <c r="E1044" s="231"/>
      <c r="F1044" s="233" t="s">
        <v>1270</v>
      </c>
      <c r="G1044" s="231"/>
      <c r="H1044" s="234">
        <v>100.855</v>
      </c>
      <c r="I1044" s="235"/>
      <c r="J1044" s="231"/>
      <c r="K1044" s="231"/>
      <c r="L1044" s="236"/>
      <c r="M1044" s="237"/>
      <c r="N1044" s="238"/>
      <c r="O1044" s="238"/>
      <c r="P1044" s="238"/>
      <c r="Q1044" s="238"/>
      <c r="R1044" s="238"/>
      <c r="S1044" s="238"/>
      <c r="T1044" s="23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0" t="s">
        <v>168</v>
      </c>
      <c r="AU1044" s="240" t="s">
        <v>174</v>
      </c>
      <c r="AV1044" s="14" t="s">
        <v>82</v>
      </c>
      <c r="AW1044" s="14" t="s">
        <v>4</v>
      </c>
      <c r="AX1044" s="14" t="s">
        <v>80</v>
      </c>
      <c r="AY1044" s="240" t="s">
        <v>159</v>
      </c>
    </row>
    <row r="1045" s="2" customFormat="1" ht="37.8" customHeight="1">
      <c r="A1045" s="40"/>
      <c r="B1045" s="41"/>
      <c r="C1045" s="206" t="s">
        <v>1271</v>
      </c>
      <c r="D1045" s="206" t="s">
        <v>161</v>
      </c>
      <c r="E1045" s="207" t="s">
        <v>1272</v>
      </c>
      <c r="F1045" s="208" t="s">
        <v>1273</v>
      </c>
      <c r="G1045" s="209" t="s">
        <v>263</v>
      </c>
      <c r="H1045" s="210">
        <v>4</v>
      </c>
      <c r="I1045" s="211"/>
      <c r="J1045" s="212">
        <f>ROUND(I1045*H1045,2)</f>
        <v>0</v>
      </c>
      <c r="K1045" s="208" t="s">
        <v>165</v>
      </c>
      <c r="L1045" s="46"/>
      <c r="M1045" s="213" t="s">
        <v>19</v>
      </c>
      <c r="N1045" s="214" t="s">
        <v>43</v>
      </c>
      <c r="O1045" s="86"/>
      <c r="P1045" s="215">
        <f>O1045*H1045</f>
        <v>0</v>
      </c>
      <c r="Q1045" s="215">
        <v>0.00038000000000000002</v>
      </c>
      <c r="R1045" s="215">
        <f>Q1045*H1045</f>
        <v>0.0015200000000000001</v>
      </c>
      <c r="S1045" s="215">
        <v>0</v>
      </c>
      <c r="T1045" s="216">
        <f>S1045*H1045</f>
        <v>0</v>
      </c>
      <c r="U1045" s="40"/>
      <c r="V1045" s="40"/>
      <c r="W1045" s="40"/>
      <c r="X1045" s="40"/>
      <c r="Y1045" s="40"/>
      <c r="Z1045" s="40"/>
      <c r="AA1045" s="40"/>
      <c r="AB1045" s="40"/>
      <c r="AC1045" s="40"/>
      <c r="AD1045" s="40"/>
      <c r="AE1045" s="40"/>
      <c r="AR1045" s="217" t="s">
        <v>260</v>
      </c>
      <c r="AT1045" s="217" t="s">
        <v>161</v>
      </c>
      <c r="AU1045" s="217" t="s">
        <v>174</v>
      </c>
      <c r="AY1045" s="19" t="s">
        <v>159</v>
      </c>
      <c r="BE1045" s="218">
        <f>IF(N1045="základní",J1045,0)</f>
        <v>0</v>
      </c>
      <c r="BF1045" s="218">
        <f>IF(N1045="snížená",J1045,0)</f>
        <v>0</v>
      </c>
      <c r="BG1045" s="218">
        <f>IF(N1045="zákl. přenesená",J1045,0)</f>
        <v>0</v>
      </c>
      <c r="BH1045" s="218">
        <f>IF(N1045="sníž. přenesená",J1045,0)</f>
        <v>0</v>
      </c>
      <c r="BI1045" s="218">
        <f>IF(N1045="nulová",J1045,0)</f>
        <v>0</v>
      </c>
      <c r="BJ1045" s="19" t="s">
        <v>80</v>
      </c>
      <c r="BK1045" s="218">
        <f>ROUND(I1045*H1045,2)</f>
        <v>0</v>
      </c>
      <c r="BL1045" s="19" t="s">
        <v>260</v>
      </c>
      <c r="BM1045" s="217" t="s">
        <v>1274</v>
      </c>
    </row>
    <row r="1046" s="13" customFormat="1">
      <c r="A1046" s="13"/>
      <c r="B1046" s="219"/>
      <c r="C1046" s="220"/>
      <c r="D1046" s="221" t="s">
        <v>168</v>
      </c>
      <c r="E1046" s="222" t="s">
        <v>19</v>
      </c>
      <c r="F1046" s="223" t="s">
        <v>1254</v>
      </c>
      <c r="G1046" s="220"/>
      <c r="H1046" s="222" t="s">
        <v>19</v>
      </c>
      <c r="I1046" s="224"/>
      <c r="J1046" s="220"/>
      <c r="K1046" s="220"/>
      <c r="L1046" s="225"/>
      <c r="M1046" s="226"/>
      <c r="N1046" s="227"/>
      <c r="O1046" s="227"/>
      <c r="P1046" s="227"/>
      <c r="Q1046" s="227"/>
      <c r="R1046" s="227"/>
      <c r="S1046" s="227"/>
      <c r="T1046" s="22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29" t="s">
        <v>168</v>
      </c>
      <c r="AU1046" s="229" t="s">
        <v>174</v>
      </c>
      <c r="AV1046" s="13" t="s">
        <v>80</v>
      </c>
      <c r="AW1046" s="13" t="s">
        <v>33</v>
      </c>
      <c r="AX1046" s="13" t="s">
        <v>72</v>
      </c>
      <c r="AY1046" s="229" t="s">
        <v>159</v>
      </c>
    </row>
    <row r="1047" s="14" customFormat="1">
      <c r="A1047" s="14"/>
      <c r="B1047" s="230"/>
      <c r="C1047" s="231"/>
      <c r="D1047" s="221" t="s">
        <v>168</v>
      </c>
      <c r="E1047" s="232" t="s">
        <v>19</v>
      </c>
      <c r="F1047" s="233" t="s">
        <v>1275</v>
      </c>
      <c r="G1047" s="231"/>
      <c r="H1047" s="234">
        <v>4</v>
      </c>
      <c r="I1047" s="235"/>
      <c r="J1047" s="231"/>
      <c r="K1047" s="231"/>
      <c r="L1047" s="236"/>
      <c r="M1047" s="237"/>
      <c r="N1047" s="238"/>
      <c r="O1047" s="238"/>
      <c r="P1047" s="238"/>
      <c r="Q1047" s="238"/>
      <c r="R1047" s="238"/>
      <c r="S1047" s="238"/>
      <c r="T1047" s="239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40" t="s">
        <v>168</v>
      </c>
      <c r="AU1047" s="240" t="s">
        <v>174</v>
      </c>
      <c r="AV1047" s="14" t="s">
        <v>82</v>
      </c>
      <c r="AW1047" s="14" t="s">
        <v>33</v>
      </c>
      <c r="AX1047" s="14" t="s">
        <v>72</v>
      </c>
      <c r="AY1047" s="240" t="s">
        <v>159</v>
      </c>
    </row>
    <row r="1048" s="15" customFormat="1">
      <c r="A1048" s="15"/>
      <c r="B1048" s="241"/>
      <c r="C1048" s="242"/>
      <c r="D1048" s="221" t="s">
        <v>168</v>
      </c>
      <c r="E1048" s="243" t="s">
        <v>19</v>
      </c>
      <c r="F1048" s="244" t="s">
        <v>173</v>
      </c>
      <c r="G1048" s="242"/>
      <c r="H1048" s="245">
        <v>4</v>
      </c>
      <c r="I1048" s="246"/>
      <c r="J1048" s="242"/>
      <c r="K1048" s="242"/>
      <c r="L1048" s="247"/>
      <c r="M1048" s="248"/>
      <c r="N1048" s="249"/>
      <c r="O1048" s="249"/>
      <c r="P1048" s="249"/>
      <c r="Q1048" s="249"/>
      <c r="R1048" s="249"/>
      <c r="S1048" s="249"/>
      <c r="T1048" s="250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T1048" s="251" t="s">
        <v>168</v>
      </c>
      <c r="AU1048" s="251" t="s">
        <v>174</v>
      </c>
      <c r="AV1048" s="15" t="s">
        <v>174</v>
      </c>
      <c r="AW1048" s="15" t="s">
        <v>33</v>
      </c>
      <c r="AX1048" s="15" t="s">
        <v>80</v>
      </c>
      <c r="AY1048" s="251" t="s">
        <v>159</v>
      </c>
    </row>
    <row r="1049" s="2" customFormat="1" ht="16.5" customHeight="1">
      <c r="A1049" s="40"/>
      <c r="B1049" s="41"/>
      <c r="C1049" s="263" t="s">
        <v>1276</v>
      </c>
      <c r="D1049" s="263" t="s">
        <v>413</v>
      </c>
      <c r="E1049" s="264" t="s">
        <v>1259</v>
      </c>
      <c r="F1049" s="265" t="s">
        <v>1260</v>
      </c>
      <c r="G1049" s="266" t="s">
        <v>263</v>
      </c>
      <c r="H1049" s="267">
        <v>4.5999999999999996</v>
      </c>
      <c r="I1049" s="268"/>
      <c r="J1049" s="269">
        <f>ROUND(I1049*H1049,2)</f>
        <v>0</v>
      </c>
      <c r="K1049" s="265" t="s">
        <v>165</v>
      </c>
      <c r="L1049" s="270"/>
      <c r="M1049" s="271" t="s">
        <v>19</v>
      </c>
      <c r="N1049" s="272" t="s">
        <v>43</v>
      </c>
      <c r="O1049" s="86"/>
      <c r="P1049" s="215">
        <f>O1049*H1049</f>
        <v>0</v>
      </c>
      <c r="Q1049" s="215">
        <v>0.0019</v>
      </c>
      <c r="R1049" s="215">
        <f>Q1049*H1049</f>
        <v>0.0087399999999999995</v>
      </c>
      <c r="S1049" s="215">
        <v>0</v>
      </c>
      <c r="T1049" s="216">
        <f>S1049*H1049</f>
        <v>0</v>
      </c>
      <c r="U1049" s="40"/>
      <c r="V1049" s="40"/>
      <c r="W1049" s="40"/>
      <c r="X1049" s="40"/>
      <c r="Y1049" s="40"/>
      <c r="Z1049" s="40"/>
      <c r="AA1049" s="40"/>
      <c r="AB1049" s="40"/>
      <c r="AC1049" s="40"/>
      <c r="AD1049" s="40"/>
      <c r="AE1049" s="40"/>
      <c r="AR1049" s="217" t="s">
        <v>407</v>
      </c>
      <c r="AT1049" s="217" t="s">
        <v>413</v>
      </c>
      <c r="AU1049" s="217" t="s">
        <v>174</v>
      </c>
      <c r="AY1049" s="19" t="s">
        <v>159</v>
      </c>
      <c r="BE1049" s="218">
        <f>IF(N1049="základní",J1049,0)</f>
        <v>0</v>
      </c>
      <c r="BF1049" s="218">
        <f>IF(N1049="snížená",J1049,0)</f>
        <v>0</v>
      </c>
      <c r="BG1049" s="218">
        <f>IF(N1049="zákl. přenesená",J1049,0)</f>
        <v>0</v>
      </c>
      <c r="BH1049" s="218">
        <f>IF(N1049="sníž. přenesená",J1049,0)</f>
        <v>0</v>
      </c>
      <c r="BI1049" s="218">
        <f>IF(N1049="nulová",J1049,0)</f>
        <v>0</v>
      </c>
      <c r="BJ1049" s="19" t="s">
        <v>80</v>
      </c>
      <c r="BK1049" s="218">
        <f>ROUND(I1049*H1049,2)</f>
        <v>0</v>
      </c>
      <c r="BL1049" s="19" t="s">
        <v>260</v>
      </c>
      <c r="BM1049" s="217" t="s">
        <v>1277</v>
      </c>
    </row>
    <row r="1050" s="14" customFormat="1">
      <c r="A1050" s="14"/>
      <c r="B1050" s="230"/>
      <c r="C1050" s="231"/>
      <c r="D1050" s="221" t="s">
        <v>168</v>
      </c>
      <c r="E1050" s="231"/>
      <c r="F1050" s="233" t="s">
        <v>1278</v>
      </c>
      <c r="G1050" s="231"/>
      <c r="H1050" s="234">
        <v>4.5999999999999996</v>
      </c>
      <c r="I1050" s="235"/>
      <c r="J1050" s="231"/>
      <c r="K1050" s="231"/>
      <c r="L1050" s="236"/>
      <c r="M1050" s="237"/>
      <c r="N1050" s="238"/>
      <c r="O1050" s="238"/>
      <c r="P1050" s="238"/>
      <c r="Q1050" s="238"/>
      <c r="R1050" s="238"/>
      <c r="S1050" s="238"/>
      <c r="T1050" s="23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0" t="s">
        <v>168</v>
      </c>
      <c r="AU1050" s="240" t="s">
        <v>174</v>
      </c>
      <c r="AV1050" s="14" t="s">
        <v>82</v>
      </c>
      <c r="AW1050" s="14" t="s">
        <v>4</v>
      </c>
      <c r="AX1050" s="14" t="s">
        <v>80</v>
      </c>
      <c r="AY1050" s="240" t="s">
        <v>159</v>
      </c>
    </row>
    <row r="1051" s="2" customFormat="1" ht="24.15" customHeight="1">
      <c r="A1051" s="40"/>
      <c r="B1051" s="41"/>
      <c r="C1051" s="206" t="s">
        <v>1279</v>
      </c>
      <c r="D1051" s="206" t="s">
        <v>161</v>
      </c>
      <c r="E1051" s="207" t="s">
        <v>1280</v>
      </c>
      <c r="F1051" s="208" t="s">
        <v>1281</v>
      </c>
      <c r="G1051" s="209" t="s">
        <v>263</v>
      </c>
      <c r="H1051" s="210">
        <v>31.945</v>
      </c>
      <c r="I1051" s="211"/>
      <c r="J1051" s="212">
        <f>ROUND(I1051*H1051,2)</f>
        <v>0</v>
      </c>
      <c r="K1051" s="208" t="s">
        <v>165</v>
      </c>
      <c r="L1051" s="46"/>
      <c r="M1051" s="213" t="s">
        <v>19</v>
      </c>
      <c r="N1051" s="214" t="s">
        <v>43</v>
      </c>
      <c r="O1051" s="86"/>
      <c r="P1051" s="215">
        <f>O1051*H1051</f>
        <v>0</v>
      </c>
      <c r="Q1051" s="215">
        <v>0</v>
      </c>
      <c r="R1051" s="215">
        <f>Q1051*H1051</f>
        <v>0</v>
      </c>
      <c r="S1051" s="215">
        <v>0</v>
      </c>
      <c r="T1051" s="216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17" t="s">
        <v>260</v>
      </c>
      <c r="AT1051" s="217" t="s">
        <v>161</v>
      </c>
      <c r="AU1051" s="217" t="s">
        <v>174</v>
      </c>
      <c r="AY1051" s="19" t="s">
        <v>159</v>
      </c>
      <c r="BE1051" s="218">
        <f>IF(N1051="základní",J1051,0)</f>
        <v>0</v>
      </c>
      <c r="BF1051" s="218">
        <f>IF(N1051="snížená",J1051,0)</f>
        <v>0</v>
      </c>
      <c r="BG1051" s="218">
        <f>IF(N1051="zákl. přenesená",J1051,0)</f>
        <v>0</v>
      </c>
      <c r="BH1051" s="218">
        <f>IF(N1051="sníž. přenesená",J1051,0)</f>
        <v>0</v>
      </c>
      <c r="BI1051" s="218">
        <f>IF(N1051="nulová",J1051,0)</f>
        <v>0</v>
      </c>
      <c r="BJ1051" s="19" t="s">
        <v>80</v>
      </c>
      <c r="BK1051" s="218">
        <f>ROUND(I1051*H1051,2)</f>
        <v>0</v>
      </c>
      <c r="BL1051" s="19" t="s">
        <v>260</v>
      </c>
      <c r="BM1051" s="217" t="s">
        <v>1282</v>
      </c>
    </row>
    <row r="1052" s="14" customFormat="1">
      <c r="A1052" s="14"/>
      <c r="B1052" s="230"/>
      <c r="C1052" s="231"/>
      <c r="D1052" s="221" t="s">
        <v>168</v>
      </c>
      <c r="E1052" s="232" t="s">
        <v>19</v>
      </c>
      <c r="F1052" s="233" t="s">
        <v>1283</v>
      </c>
      <c r="G1052" s="231"/>
      <c r="H1052" s="234">
        <v>14.125</v>
      </c>
      <c r="I1052" s="235"/>
      <c r="J1052" s="231"/>
      <c r="K1052" s="231"/>
      <c r="L1052" s="236"/>
      <c r="M1052" s="237"/>
      <c r="N1052" s="238"/>
      <c r="O1052" s="238"/>
      <c r="P1052" s="238"/>
      <c r="Q1052" s="238"/>
      <c r="R1052" s="238"/>
      <c r="S1052" s="238"/>
      <c r="T1052" s="23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40" t="s">
        <v>168</v>
      </c>
      <c r="AU1052" s="240" t="s">
        <v>174</v>
      </c>
      <c r="AV1052" s="14" t="s">
        <v>82</v>
      </c>
      <c r="AW1052" s="14" t="s">
        <v>33</v>
      </c>
      <c r="AX1052" s="14" t="s">
        <v>72</v>
      </c>
      <c r="AY1052" s="240" t="s">
        <v>159</v>
      </c>
    </row>
    <row r="1053" s="14" customFormat="1">
      <c r="A1053" s="14"/>
      <c r="B1053" s="230"/>
      <c r="C1053" s="231"/>
      <c r="D1053" s="221" t="s">
        <v>168</v>
      </c>
      <c r="E1053" s="232" t="s">
        <v>19</v>
      </c>
      <c r="F1053" s="233" t="s">
        <v>1284</v>
      </c>
      <c r="G1053" s="231"/>
      <c r="H1053" s="234">
        <v>17.82</v>
      </c>
      <c r="I1053" s="235"/>
      <c r="J1053" s="231"/>
      <c r="K1053" s="231"/>
      <c r="L1053" s="236"/>
      <c r="M1053" s="237"/>
      <c r="N1053" s="238"/>
      <c r="O1053" s="238"/>
      <c r="P1053" s="238"/>
      <c r="Q1053" s="238"/>
      <c r="R1053" s="238"/>
      <c r="S1053" s="238"/>
      <c r="T1053" s="23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0" t="s">
        <v>168</v>
      </c>
      <c r="AU1053" s="240" t="s">
        <v>174</v>
      </c>
      <c r="AV1053" s="14" t="s">
        <v>82</v>
      </c>
      <c r="AW1053" s="14" t="s">
        <v>33</v>
      </c>
      <c r="AX1053" s="14" t="s">
        <v>72</v>
      </c>
      <c r="AY1053" s="240" t="s">
        <v>159</v>
      </c>
    </row>
    <row r="1054" s="15" customFormat="1">
      <c r="A1054" s="15"/>
      <c r="B1054" s="241"/>
      <c r="C1054" s="242"/>
      <c r="D1054" s="221" t="s">
        <v>168</v>
      </c>
      <c r="E1054" s="243" t="s">
        <v>19</v>
      </c>
      <c r="F1054" s="244" t="s">
        <v>173</v>
      </c>
      <c r="G1054" s="242"/>
      <c r="H1054" s="245">
        <v>31.945</v>
      </c>
      <c r="I1054" s="246"/>
      <c r="J1054" s="242"/>
      <c r="K1054" s="242"/>
      <c r="L1054" s="247"/>
      <c r="M1054" s="248"/>
      <c r="N1054" s="249"/>
      <c r="O1054" s="249"/>
      <c r="P1054" s="249"/>
      <c r="Q1054" s="249"/>
      <c r="R1054" s="249"/>
      <c r="S1054" s="249"/>
      <c r="T1054" s="250"/>
      <c r="U1054" s="15"/>
      <c r="V1054" s="15"/>
      <c r="W1054" s="15"/>
      <c r="X1054" s="15"/>
      <c r="Y1054" s="15"/>
      <c r="Z1054" s="15"/>
      <c r="AA1054" s="15"/>
      <c r="AB1054" s="15"/>
      <c r="AC1054" s="15"/>
      <c r="AD1054" s="15"/>
      <c r="AE1054" s="15"/>
      <c r="AT1054" s="251" t="s">
        <v>168</v>
      </c>
      <c r="AU1054" s="251" t="s">
        <v>174</v>
      </c>
      <c r="AV1054" s="15" t="s">
        <v>174</v>
      </c>
      <c r="AW1054" s="15" t="s">
        <v>33</v>
      </c>
      <c r="AX1054" s="15" t="s">
        <v>80</v>
      </c>
      <c r="AY1054" s="251" t="s">
        <v>159</v>
      </c>
    </row>
    <row r="1055" s="2" customFormat="1" ht="21.75" customHeight="1">
      <c r="A1055" s="40"/>
      <c r="B1055" s="41"/>
      <c r="C1055" s="206" t="s">
        <v>1285</v>
      </c>
      <c r="D1055" s="206" t="s">
        <v>161</v>
      </c>
      <c r="E1055" s="207" t="s">
        <v>1286</v>
      </c>
      <c r="F1055" s="208" t="s">
        <v>1287</v>
      </c>
      <c r="G1055" s="209" t="s">
        <v>270</v>
      </c>
      <c r="H1055" s="210">
        <v>56.5</v>
      </c>
      <c r="I1055" s="211"/>
      <c r="J1055" s="212">
        <f>ROUND(I1055*H1055,2)</f>
        <v>0</v>
      </c>
      <c r="K1055" s="208" t="s">
        <v>165</v>
      </c>
      <c r="L1055" s="46"/>
      <c r="M1055" s="213" t="s">
        <v>19</v>
      </c>
      <c r="N1055" s="214" t="s">
        <v>43</v>
      </c>
      <c r="O1055" s="86"/>
      <c r="P1055" s="215">
        <f>O1055*H1055</f>
        <v>0</v>
      </c>
      <c r="Q1055" s="215">
        <v>0.0015</v>
      </c>
      <c r="R1055" s="215">
        <f>Q1055*H1055</f>
        <v>0.084750000000000006</v>
      </c>
      <c r="S1055" s="215">
        <v>0</v>
      </c>
      <c r="T1055" s="216">
        <f>S1055*H1055</f>
        <v>0</v>
      </c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R1055" s="217" t="s">
        <v>260</v>
      </c>
      <c r="AT1055" s="217" t="s">
        <v>161</v>
      </c>
      <c r="AU1055" s="217" t="s">
        <v>174</v>
      </c>
      <c r="AY1055" s="19" t="s">
        <v>159</v>
      </c>
      <c r="BE1055" s="218">
        <f>IF(N1055="základní",J1055,0)</f>
        <v>0</v>
      </c>
      <c r="BF1055" s="218">
        <f>IF(N1055="snížená",J1055,0)</f>
        <v>0</v>
      </c>
      <c r="BG1055" s="218">
        <f>IF(N1055="zákl. přenesená",J1055,0)</f>
        <v>0</v>
      </c>
      <c r="BH1055" s="218">
        <f>IF(N1055="sníž. přenesená",J1055,0)</f>
        <v>0</v>
      </c>
      <c r="BI1055" s="218">
        <f>IF(N1055="nulová",J1055,0)</f>
        <v>0</v>
      </c>
      <c r="BJ1055" s="19" t="s">
        <v>80</v>
      </c>
      <c r="BK1055" s="218">
        <f>ROUND(I1055*H1055,2)</f>
        <v>0</v>
      </c>
      <c r="BL1055" s="19" t="s">
        <v>260</v>
      </c>
      <c r="BM1055" s="217" t="s">
        <v>1288</v>
      </c>
    </row>
    <row r="1056" s="14" customFormat="1">
      <c r="A1056" s="14"/>
      <c r="B1056" s="230"/>
      <c r="C1056" s="231"/>
      <c r="D1056" s="221" t="s">
        <v>168</v>
      </c>
      <c r="E1056" s="232" t="s">
        <v>19</v>
      </c>
      <c r="F1056" s="233" t="s">
        <v>825</v>
      </c>
      <c r="G1056" s="231"/>
      <c r="H1056" s="234">
        <v>56.5</v>
      </c>
      <c r="I1056" s="235"/>
      <c r="J1056" s="231"/>
      <c r="K1056" s="231"/>
      <c r="L1056" s="236"/>
      <c r="M1056" s="237"/>
      <c r="N1056" s="238"/>
      <c r="O1056" s="238"/>
      <c r="P1056" s="238"/>
      <c r="Q1056" s="238"/>
      <c r="R1056" s="238"/>
      <c r="S1056" s="238"/>
      <c r="T1056" s="239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40" t="s">
        <v>168</v>
      </c>
      <c r="AU1056" s="240" t="s">
        <v>174</v>
      </c>
      <c r="AV1056" s="14" t="s">
        <v>82</v>
      </c>
      <c r="AW1056" s="14" t="s">
        <v>33</v>
      </c>
      <c r="AX1056" s="14" t="s">
        <v>72</v>
      </c>
      <c r="AY1056" s="240" t="s">
        <v>159</v>
      </c>
    </row>
    <row r="1057" s="15" customFormat="1">
      <c r="A1057" s="15"/>
      <c r="B1057" s="241"/>
      <c r="C1057" s="242"/>
      <c r="D1057" s="221" t="s">
        <v>168</v>
      </c>
      <c r="E1057" s="243" t="s">
        <v>19</v>
      </c>
      <c r="F1057" s="244" t="s">
        <v>173</v>
      </c>
      <c r="G1057" s="242"/>
      <c r="H1057" s="245">
        <v>56.5</v>
      </c>
      <c r="I1057" s="246"/>
      <c r="J1057" s="242"/>
      <c r="K1057" s="242"/>
      <c r="L1057" s="247"/>
      <c r="M1057" s="248"/>
      <c r="N1057" s="249"/>
      <c r="O1057" s="249"/>
      <c r="P1057" s="249"/>
      <c r="Q1057" s="249"/>
      <c r="R1057" s="249"/>
      <c r="S1057" s="249"/>
      <c r="T1057" s="250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51" t="s">
        <v>168</v>
      </c>
      <c r="AU1057" s="251" t="s">
        <v>174</v>
      </c>
      <c r="AV1057" s="15" t="s">
        <v>174</v>
      </c>
      <c r="AW1057" s="15" t="s">
        <v>33</v>
      </c>
      <c r="AX1057" s="15" t="s">
        <v>80</v>
      </c>
      <c r="AY1057" s="251" t="s">
        <v>159</v>
      </c>
    </row>
    <row r="1058" s="2" customFormat="1" ht="24.15" customHeight="1">
      <c r="A1058" s="40"/>
      <c r="B1058" s="41"/>
      <c r="C1058" s="206" t="s">
        <v>1289</v>
      </c>
      <c r="D1058" s="206" t="s">
        <v>161</v>
      </c>
      <c r="E1058" s="207" t="s">
        <v>1290</v>
      </c>
      <c r="F1058" s="208" t="s">
        <v>1291</v>
      </c>
      <c r="G1058" s="209" t="s">
        <v>263</v>
      </c>
      <c r="H1058" s="210">
        <v>36.828000000000003</v>
      </c>
      <c r="I1058" s="211"/>
      <c r="J1058" s="212">
        <f>ROUND(I1058*H1058,2)</f>
        <v>0</v>
      </c>
      <c r="K1058" s="208" t="s">
        <v>165</v>
      </c>
      <c r="L1058" s="46"/>
      <c r="M1058" s="213" t="s">
        <v>19</v>
      </c>
      <c r="N1058" s="214" t="s">
        <v>43</v>
      </c>
      <c r="O1058" s="86"/>
      <c r="P1058" s="215">
        <f>O1058*H1058</f>
        <v>0</v>
      </c>
      <c r="Q1058" s="215">
        <v>0.010800000000000001</v>
      </c>
      <c r="R1058" s="215">
        <f>Q1058*H1058</f>
        <v>0.39774240000000005</v>
      </c>
      <c r="S1058" s="215">
        <v>0</v>
      </c>
      <c r="T1058" s="216">
        <f>S1058*H1058</f>
        <v>0</v>
      </c>
      <c r="U1058" s="40"/>
      <c r="V1058" s="40"/>
      <c r="W1058" s="40"/>
      <c r="X1058" s="40"/>
      <c r="Y1058" s="40"/>
      <c r="Z1058" s="40"/>
      <c r="AA1058" s="40"/>
      <c r="AB1058" s="40"/>
      <c r="AC1058" s="40"/>
      <c r="AD1058" s="40"/>
      <c r="AE1058" s="40"/>
      <c r="AR1058" s="217" t="s">
        <v>260</v>
      </c>
      <c r="AT1058" s="217" t="s">
        <v>161</v>
      </c>
      <c r="AU1058" s="217" t="s">
        <v>174</v>
      </c>
      <c r="AY1058" s="19" t="s">
        <v>159</v>
      </c>
      <c r="BE1058" s="218">
        <f>IF(N1058="základní",J1058,0)</f>
        <v>0</v>
      </c>
      <c r="BF1058" s="218">
        <f>IF(N1058="snížená",J1058,0)</f>
        <v>0</v>
      </c>
      <c r="BG1058" s="218">
        <f>IF(N1058="zákl. přenesená",J1058,0)</f>
        <v>0</v>
      </c>
      <c r="BH1058" s="218">
        <f>IF(N1058="sníž. přenesená",J1058,0)</f>
        <v>0</v>
      </c>
      <c r="BI1058" s="218">
        <f>IF(N1058="nulová",J1058,0)</f>
        <v>0</v>
      </c>
      <c r="BJ1058" s="19" t="s">
        <v>80</v>
      </c>
      <c r="BK1058" s="218">
        <f>ROUND(I1058*H1058,2)</f>
        <v>0</v>
      </c>
      <c r="BL1058" s="19" t="s">
        <v>260</v>
      </c>
      <c r="BM1058" s="217" t="s">
        <v>1292</v>
      </c>
    </row>
    <row r="1059" s="14" customFormat="1">
      <c r="A1059" s="14"/>
      <c r="B1059" s="230"/>
      <c r="C1059" s="231"/>
      <c r="D1059" s="221" t="s">
        <v>168</v>
      </c>
      <c r="E1059" s="232" t="s">
        <v>19</v>
      </c>
      <c r="F1059" s="233" t="s">
        <v>1293</v>
      </c>
      <c r="G1059" s="231"/>
      <c r="H1059" s="234">
        <v>36.828000000000003</v>
      </c>
      <c r="I1059" s="235"/>
      <c r="J1059" s="231"/>
      <c r="K1059" s="231"/>
      <c r="L1059" s="236"/>
      <c r="M1059" s="237"/>
      <c r="N1059" s="238"/>
      <c r="O1059" s="238"/>
      <c r="P1059" s="238"/>
      <c r="Q1059" s="238"/>
      <c r="R1059" s="238"/>
      <c r="S1059" s="238"/>
      <c r="T1059" s="23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40" t="s">
        <v>168</v>
      </c>
      <c r="AU1059" s="240" t="s">
        <v>174</v>
      </c>
      <c r="AV1059" s="14" t="s">
        <v>82</v>
      </c>
      <c r="AW1059" s="14" t="s">
        <v>33</v>
      </c>
      <c r="AX1059" s="14" t="s">
        <v>72</v>
      </c>
      <c r="AY1059" s="240" t="s">
        <v>159</v>
      </c>
    </row>
    <row r="1060" s="15" customFormat="1">
      <c r="A1060" s="15"/>
      <c r="B1060" s="241"/>
      <c r="C1060" s="242"/>
      <c r="D1060" s="221" t="s">
        <v>168</v>
      </c>
      <c r="E1060" s="243" t="s">
        <v>19</v>
      </c>
      <c r="F1060" s="244" t="s">
        <v>173</v>
      </c>
      <c r="G1060" s="242"/>
      <c r="H1060" s="245">
        <v>36.828000000000003</v>
      </c>
      <c r="I1060" s="246"/>
      <c r="J1060" s="242"/>
      <c r="K1060" s="242"/>
      <c r="L1060" s="247"/>
      <c r="M1060" s="248"/>
      <c r="N1060" s="249"/>
      <c r="O1060" s="249"/>
      <c r="P1060" s="249"/>
      <c r="Q1060" s="249"/>
      <c r="R1060" s="249"/>
      <c r="S1060" s="249"/>
      <c r="T1060" s="250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51" t="s">
        <v>168</v>
      </c>
      <c r="AU1060" s="251" t="s">
        <v>174</v>
      </c>
      <c r="AV1060" s="15" t="s">
        <v>174</v>
      </c>
      <c r="AW1060" s="15" t="s">
        <v>33</v>
      </c>
      <c r="AX1060" s="15" t="s">
        <v>80</v>
      </c>
      <c r="AY1060" s="251" t="s">
        <v>159</v>
      </c>
    </row>
    <row r="1061" s="2" customFormat="1" ht="21.75" customHeight="1">
      <c r="A1061" s="40"/>
      <c r="B1061" s="41"/>
      <c r="C1061" s="206" t="s">
        <v>1294</v>
      </c>
      <c r="D1061" s="206" t="s">
        <v>161</v>
      </c>
      <c r="E1061" s="207" t="s">
        <v>1295</v>
      </c>
      <c r="F1061" s="208" t="s">
        <v>1296</v>
      </c>
      <c r="G1061" s="209" t="s">
        <v>263</v>
      </c>
      <c r="H1061" s="210">
        <v>553.70000000000005</v>
      </c>
      <c r="I1061" s="211"/>
      <c r="J1061" s="212">
        <f>ROUND(I1061*H1061,2)</f>
        <v>0</v>
      </c>
      <c r="K1061" s="208" t="s">
        <v>165</v>
      </c>
      <c r="L1061" s="46"/>
      <c r="M1061" s="213" t="s">
        <v>19</v>
      </c>
      <c r="N1061" s="214" t="s">
        <v>43</v>
      </c>
      <c r="O1061" s="86"/>
      <c r="P1061" s="215">
        <f>O1061*H1061</f>
        <v>0</v>
      </c>
      <c r="Q1061" s="215">
        <v>0</v>
      </c>
      <c r="R1061" s="215">
        <f>Q1061*H1061</f>
        <v>0</v>
      </c>
      <c r="S1061" s="215">
        <v>0</v>
      </c>
      <c r="T1061" s="216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17" t="s">
        <v>260</v>
      </c>
      <c r="AT1061" s="217" t="s">
        <v>161</v>
      </c>
      <c r="AU1061" s="217" t="s">
        <v>174</v>
      </c>
      <c r="AY1061" s="19" t="s">
        <v>159</v>
      </c>
      <c r="BE1061" s="218">
        <f>IF(N1061="základní",J1061,0)</f>
        <v>0</v>
      </c>
      <c r="BF1061" s="218">
        <f>IF(N1061="snížená",J1061,0)</f>
        <v>0</v>
      </c>
      <c r="BG1061" s="218">
        <f>IF(N1061="zákl. přenesená",J1061,0)</f>
        <v>0</v>
      </c>
      <c r="BH1061" s="218">
        <f>IF(N1061="sníž. přenesená",J1061,0)</f>
        <v>0</v>
      </c>
      <c r="BI1061" s="218">
        <f>IF(N1061="nulová",J1061,0)</f>
        <v>0</v>
      </c>
      <c r="BJ1061" s="19" t="s">
        <v>80</v>
      </c>
      <c r="BK1061" s="218">
        <f>ROUND(I1061*H1061,2)</f>
        <v>0</v>
      </c>
      <c r="BL1061" s="19" t="s">
        <v>260</v>
      </c>
      <c r="BM1061" s="217" t="s">
        <v>1297</v>
      </c>
    </row>
    <row r="1062" s="14" customFormat="1">
      <c r="A1062" s="14"/>
      <c r="B1062" s="230"/>
      <c r="C1062" s="231"/>
      <c r="D1062" s="221" t="s">
        <v>168</v>
      </c>
      <c r="E1062" s="232" t="s">
        <v>19</v>
      </c>
      <c r="F1062" s="233" t="s">
        <v>1249</v>
      </c>
      <c r="G1062" s="231"/>
      <c r="H1062" s="234">
        <v>553.70000000000005</v>
      </c>
      <c r="I1062" s="235"/>
      <c r="J1062" s="231"/>
      <c r="K1062" s="231"/>
      <c r="L1062" s="236"/>
      <c r="M1062" s="237"/>
      <c r="N1062" s="238"/>
      <c r="O1062" s="238"/>
      <c r="P1062" s="238"/>
      <c r="Q1062" s="238"/>
      <c r="R1062" s="238"/>
      <c r="S1062" s="238"/>
      <c r="T1062" s="23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0" t="s">
        <v>168</v>
      </c>
      <c r="AU1062" s="240" t="s">
        <v>174</v>
      </c>
      <c r="AV1062" s="14" t="s">
        <v>82</v>
      </c>
      <c r="AW1062" s="14" t="s">
        <v>33</v>
      </c>
      <c r="AX1062" s="14" t="s">
        <v>72</v>
      </c>
      <c r="AY1062" s="240" t="s">
        <v>159</v>
      </c>
    </row>
    <row r="1063" s="15" customFormat="1">
      <c r="A1063" s="15"/>
      <c r="B1063" s="241"/>
      <c r="C1063" s="242"/>
      <c r="D1063" s="221" t="s">
        <v>168</v>
      </c>
      <c r="E1063" s="243" t="s">
        <v>19</v>
      </c>
      <c r="F1063" s="244" t="s">
        <v>173</v>
      </c>
      <c r="G1063" s="242"/>
      <c r="H1063" s="245">
        <v>553.70000000000005</v>
      </c>
      <c r="I1063" s="246"/>
      <c r="J1063" s="242"/>
      <c r="K1063" s="242"/>
      <c r="L1063" s="247"/>
      <c r="M1063" s="248"/>
      <c r="N1063" s="249"/>
      <c r="O1063" s="249"/>
      <c r="P1063" s="249"/>
      <c r="Q1063" s="249"/>
      <c r="R1063" s="249"/>
      <c r="S1063" s="249"/>
      <c r="T1063" s="250"/>
      <c r="U1063" s="15"/>
      <c r="V1063" s="15"/>
      <c r="W1063" s="15"/>
      <c r="X1063" s="15"/>
      <c r="Y1063" s="15"/>
      <c r="Z1063" s="15"/>
      <c r="AA1063" s="15"/>
      <c r="AB1063" s="15"/>
      <c r="AC1063" s="15"/>
      <c r="AD1063" s="15"/>
      <c r="AE1063" s="15"/>
      <c r="AT1063" s="251" t="s">
        <v>168</v>
      </c>
      <c r="AU1063" s="251" t="s">
        <v>174</v>
      </c>
      <c r="AV1063" s="15" t="s">
        <v>174</v>
      </c>
      <c r="AW1063" s="15" t="s">
        <v>33</v>
      </c>
      <c r="AX1063" s="15" t="s">
        <v>80</v>
      </c>
      <c r="AY1063" s="251" t="s">
        <v>159</v>
      </c>
    </row>
    <row r="1064" s="2" customFormat="1" ht="16.5" customHeight="1">
      <c r="A1064" s="40"/>
      <c r="B1064" s="41"/>
      <c r="C1064" s="263" t="s">
        <v>1298</v>
      </c>
      <c r="D1064" s="263" t="s">
        <v>413</v>
      </c>
      <c r="E1064" s="264" t="s">
        <v>1299</v>
      </c>
      <c r="F1064" s="265" t="s">
        <v>1300</v>
      </c>
      <c r="G1064" s="266" t="s">
        <v>263</v>
      </c>
      <c r="H1064" s="267">
        <v>636.755</v>
      </c>
      <c r="I1064" s="268"/>
      <c r="J1064" s="269">
        <f>ROUND(I1064*H1064,2)</f>
        <v>0</v>
      </c>
      <c r="K1064" s="265" t="s">
        <v>165</v>
      </c>
      <c r="L1064" s="270"/>
      <c r="M1064" s="271" t="s">
        <v>19</v>
      </c>
      <c r="N1064" s="272" t="s">
        <v>43</v>
      </c>
      <c r="O1064" s="86"/>
      <c r="P1064" s="215">
        <f>O1064*H1064</f>
        <v>0</v>
      </c>
      <c r="Q1064" s="215">
        <v>0.00010000000000000001</v>
      </c>
      <c r="R1064" s="215">
        <f>Q1064*H1064</f>
        <v>0.063675499999999996</v>
      </c>
      <c r="S1064" s="215">
        <v>0</v>
      </c>
      <c r="T1064" s="216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17" t="s">
        <v>407</v>
      </c>
      <c r="AT1064" s="217" t="s">
        <v>413</v>
      </c>
      <c r="AU1064" s="217" t="s">
        <v>174</v>
      </c>
      <c r="AY1064" s="19" t="s">
        <v>159</v>
      </c>
      <c r="BE1064" s="218">
        <f>IF(N1064="základní",J1064,0)</f>
        <v>0</v>
      </c>
      <c r="BF1064" s="218">
        <f>IF(N1064="snížená",J1064,0)</f>
        <v>0</v>
      </c>
      <c r="BG1064" s="218">
        <f>IF(N1064="zákl. přenesená",J1064,0)</f>
        <v>0</v>
      </c>
      <c r="BH1064" s="218">
        <f>IF(N1064="sníž. přenesená",J1064,0)</f>
        <v>0</v>
      </c>
      <c r="BI1064" s="218">
        <f>IF(N1064="nulová",J1064,0)</f>
        <v>0</v>
      </c>
      <c r="BJ1064" s="19" t="s">
        <v>80</v>
      </c>
      <c r="BK1064" s="218">
        <f>ROUND(I1064*H1064,2)</f>
        <v>0</v>
      </c>
      <c r="BL1064" s="19" t="s">
        <v>260</v>
      </c>
      <c r="BM1064" s="217" t="s">
        <v>1301</v>
      </c>
    </row>
    <row r="1065" s="14" customFormat="1">
      <c r="A1065" s="14"/>
      <c r="B1065" s="230"/>
      <c r="C1065" s="231"/>
      <c r="D1065" s="221" t="s">
        <v>168</v>
      </c>
      <c r="E1065" s="231"/>
      <c r="F1065" s="233" t="s">
        <v>1302</v>
      </c>
      <c r="G1065" s="231"/>
      <c r="H1065" s="234">
        <v>636.755</v>
      </c>
      <c r="I1065" s="235"/>
      <c r="J1065" s="231"/>
      <c r="K1065" s="231"/>
      <c r="L1065" s="236"/>
      <c r="M1065" s="237"/>
      <c r="N1065" s="238"/>
      <c r="O1065" s="238"/>
      <c r="P1065" s="238"/>
      <c r="Q1065" s="238"/>
      <c r="R1065" s="238"/>
      <c r="S1065" s="238"/>
      <c r="T1065" s="23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0" t="s">
        <v>168</v>
      </c>
      <c r="AU1065" s="240" t="s">
        <v>174</v>
      </c>
      <c r="AV1065" s="14" t="s">
        <v>82</v>
      </c>
      <c r="AW1065" s="14" t="s">
        <v>4</v>
      </c>
      <c r="AX1065" s="14" t="s">
        <v>80</v>
      </c>
      <c r="AY1065" s="240" t="s">
        <v>159</v>
      </c>
    </row>
    <row r="1066" s="2" customFormat="1" ht="24.15" customHeight="1">
      <c r="A1066" s="40"/>
      <c r="B1066" s="41"/>
      <c r="C1066" s="206" t="s">
        <v>1303</v>
      </c>
      <c r="D1066" s="206" t="s">
        <v>161</v>
      </c>
      <c r="E1066" s="207" t="s">
        <v>1304</v>
      </c>
      <c r="F1066" s="208" t="s">
        <v>1305</v>
      </c>
      <c r="G1066" s="209" t="s">
        <v>263</v>
      </c>
      <c r="H1066" s="210">
        <v>885.91999999999996</v>
      </c>
      <c r="I1066" s="211"/>
      <c r="J1066" s="212">
        <f>ROUND(I1066*H1066,2)</f>
        <v>0</v>
      </c>
      <c r="K1066" s="208" t="s">
        <v>165</v>
      </c>
      <c r="L1066" s="46"/>
      <c r="M1066" s="213" t="s">
        <v>19</v>
      </c>
      <c r="N1066" s="214" t="s">
        <v>43</v>
      </c>
      <c r="O1066" s="86"/>
      <c r="P1066" s="215">
        <f>O1066*H1066</f>
        <v>0</v>
      </c>
      <c r="Q1066" s="215">
        <v>0</v>
      </c>
      <c r="R1066" s="215">
        <f>Q1066*H1066</f>
        <v>0</v>
      </c>
      <c r="S1066" s="215">
        <v>0</v>
      </c>
      <c r="T1066" s="216">
        <f>S1066*H1066</f>
        <v>0</v>
      </c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R1066" s="217" t="s">
        <v>260</v>
      </c>
      <c r="AT1066" s="217" t="s">
        <v>161</v>
      </c>
      <c r="AU1066" s="217" t="s">
        <v>174</v>
      </c>
      <c r="AY1066" s="19" t="s">
        <v>159</v>
      </c>
      <c r="BE1066" s="218">
        <f>IF(N1066="základní",J1066,0)</f>
        <v>0</v>
      </c>
      <c r="BF1066" s="218">
        <f>IF(N1066="snížená",J1066,0)</f>
        <v>0</v>
      </c>
      <c r="BG1066" s="218">
        <f>IF(N1066="zákl. přenesená",J1066,0)</f>
        <v>0</v>
      </c>
      <c r="BH1066" s="218">
        <f>IF(N1066="sníž. přenesená",J1066,0)</f>
        <v>0</v>
      </c>
      <c r="BI1066" s="218">
        <f>IF(N1066="nulová",J1066,0)</f>
        <v>0</v>
      </c>
      <c r="BJ1066" s="19" t="s">
        <v>80</v>
      </c>
      <c r="BK1066" s="218">
        <f>ROUND(I1066*H1066,2)</f>
        <v>0</v>
      </c>
      <c r="BL1066" s="19" t="s">
        <v>260</v>
      </c>
      <c r="BM1066" s="217" t="s">
        <v>1306</v>
      </c>
    </row>
    <row r="1067" s="14" customFormat="1">
      <c r="A1067" s="14"/>
      <c r="B1067" s="230"/>
      <c r="C1067" s="231"/>
      <c r="D1067" s="221" t="s">
        <v>168</v>
      </c>
      <c r="E1067" s="232" t="s">
        <v>19</v>
      </c>
      <c r="F1067" s="233" t="s">
        <v>1307</v>
      </c>
      <c r="G1067" s="231"/>
      <c r="H1067" s="234">
        <v>885.91999999999996</v>
      </c>
      <c r="I1067" s="235"/>
      <c r="J1067" s="231"/>
      <c r="K1067" s="231"/>
      <c r="L1067" s="236"/>
      <c r="M1067" s="237"/>
      <c r="N1067" s="238"/>
      <c r="O1067" s="238"/>
      <c r="P1067" s="238"/>
      <c r="Q1067" s="238"/>
      <c r="R1067" s="238"/>
      <c r="S1067" s="238"/>
      <c r="T1067" s="23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40" t="s">
        <v>168</v>
      </c>
      <c r="AU1067" s="240" t="s">
        <v>174</v>
      </c>
      <c r="AV1067" s="14" t="s">
        <v>82</v>
      </c>
      <c r="AW1067" s="14" t="s">
        <v>33</v>
      </c>
      <c r="AX1067" s="14" t="s">
        <v>72</v>
      </c>
      <c r="AY1067" s="240" t="s">
        <v>159</v>
      </c>
    </row>
    <row r="1068" s="15" customFormat="1">
      <c r="A1068" s="15"/>
      <c r="B1068" s="241"/>
      <c r="C1068" s="242"/>
      <c r="D1068" s="221" t="s">
        <v>168</v>
      </c>
      <c r="E1068" s="243" t="s">
        <v>19</v>
      </c>
      <c r="F1068" s="244" t="s">
        <v>173</v>
      </c>
      <c r="G1068" s="242"/>
      <c r="H1068" s="245">
        <v>885.91999999999996</v>
      </c>
      <c r="I1068" s="246"/>
      <c r="J1068" s="242"/>
      <c r="K1068" s="242"/>
      <c r="L1068" s="247"/>
      <c r="M1068" s="248"/>
      <c r="N1068" s="249"/>
      <c r="O1068" s="249"/>
      <c r="P1068" s="249"/>
      <c r="Q1068" s="249"/>
      <c r="R1068" s="249"/>
      <c r="S1068" s="249"/>
      <c r="T1068" s="250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51" t="s">
        <v>168</v>
      </c>
      <c r="AU1068" s="251" t="s">
        <v>174</v>
      </c>
      <c r="AV1068" s="15" t="s">
        <v>174</v>
      </c>
      <c r="AW1068" s="15" t="s">
        <v>33</v>
      </c>
      <c r="AX1068" s="15" t="s">
        <v>80</v>
      </c>
      <c r="AY1068" s="251" t="s">
        <v>159</v>
      </c>
    </row>
    <row r="1069" s="2" customFormat="1" ht="16.5" customHeight="1">
      <c r="A1069" s="40"/>
      <c r="B1069" s="41"/>
      <c r="C1069" s="263" t="s">
        <v>1308</v>
      </c>
      <c r="D1069" s="263" t="s">
        <v>413</v>
      </c>
      <c r="E1069" s="264" t="s">
        <v>1152</v>
      </c>
      <c r="F1069" s="265" t="s">
        <v>1153</v>
      </c>
      <c r="G1069" s="266" t="s">
        <v>207</v>
      </c>
      <c r="H1069" s="267">
        <v>0.26600000000000001</v>
      </c>
      <c r="I1069" s="268"/>
      <c r="J1069" s="269">
        <f>ROUND(I1069*H1069,2)</f>
        <v>0</v>
      </c>
      <c r="K1069" s="265" t="s">
        <v>165</v>
      </c>
      <c r="L1069" s="270"/>
      <c r="M1069" s="271" t="s">
        <v>19</v>
      </c>
      <c r="N1069" s="272" t="s">
        <v>43</v>
      </c>
      <c r="O1069" s="86"/>
      <c r="P1069" s="215">
        <f>O1069*H1069</f>
        <v>0</v>
      </c>
      <c r="Q1069" s="215">
        <v>1</v>
      </c>
      <c r="R1069" s="215">
        <f>Q1069*H1069</f>
        <v>0.26600000000000001</v>
      </c>
      <c r="S1069" s="215">
        <v>0</v>
      </c>
      <c r="T1069" s="216">
        <f>S1069*H1069</f>
        <v>0</v>
      </c>
      <c r="U1069" s="40"/>
      <c r="V1069" s="40"/>
      <c r="W1069" s="40"/>
      <c r="X1069" s="40"/>
      <c r="Y1069" s="40"/>
      <c r="Z1069" s="40"/>
      <c r="AA1069" s="40"/>
      <c r="AB1069" s="40"/>
      <c r="AC1069" s="40"/>
      <c r="AD1069" s="40"/>
      <c r="AE1069" s="40"/>
      <c r="AR1069" s="217" t="s">
        <v>407</v>
      </c>
      <c r="AT1069" s="217" t="s">
        <v>413</v>
      </c>
      <c r="AU1069" s="217" t="s">
        <v>174</v>
      </c>
      <c r="AY1069" s="19" t="s">
        <v>159</v>
      </c>
      <c r="BE1069" s="218">
        <f>IF(N1069="základní",J1069,0)</f>
        <v>0</v>
      </c>
      <c r="BF1069" s="218">
        <f>IF(N1069="snížená",J1069,0)</f>
        <v>0</v>
      </c>
      <c r="BG1069" s="218">
        <f>IF(N1069="zákl. přenesená",J1069,0)</f>
        <v>0</v>
      </c>
      <c r="BH1069" s="218">
        <f>IF(N1069="sníž. přenesená",J1069,0)</f>
        <v>0</v>
      </c>
      <c r="BI1069" s="218">
        <f>IF(N1069="nulová",J1069,0)</f>
        <v>0</v>
      </c>
      <c r="BJ1069" s="19" t="s">
        <v>80</v>
      </c>
      <c r="BK1069" s="218">
        <f>ROUND(I1069*H1069,2)</f>
        <v>0</v>
      </c>
      <c r="BL1069" s="19" t="s">
        <v>260</v>
      </c>
      <c r="BM1069" s="217" t="s">
        <v>1309</v>
      </c>
    </row>
    <row r="1070" s="14" customFormat="1">
      <c r="A1070" s="14"/>
      <c r="B1070" s="230"/>
      <c r="C1070" s="231"/>
      <c r="D1070" s="221" t="s">
        <v>168</v>
      </c>
      <c r="E1070" s="231"/>
      <c r="F1070" s="233" t="s">
        <v>1310</v>
      </c>
      <c r="G1070" s="231"/>
      <c r="H1070" s="234">
        <v>0.26600000000000001</v>
      </c>
      <c r="I1070" s="235"/>
      <c r="J1070" s="231"/>
      <c r="K1070" s="231"/>
      <c r="L1070" s="236"/>
      <c r="M1070" s="237"/>
      <c r="N1070" s="238"/>
      <c r="O1070" s="238"/>
      <c r="P1070" s="238"/>
      <c r="Q1070" s="238"/>
      <c r="R1070" s="238"/>
      <c r="S1070" s="238"/>
      <c r="T1070" s="239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40" t="s">
        <v>168</v>
      </c>
      <c r="AU1070" s="240" t="s">
        <v>174</v>
      </c>
      <c r="AV1070" s="14" t="s">
        <v>82</v>
      </c>
      <c r="AW1070" s="14" t="s">
        <v>4</v>
      </c>
      <c r="AX1070" s="14" t="s">
        <v>80</v>
      </c>
      <c r="AY1070" s="240" t="s">
        <v>159</v>
      </c>
    </row>
    <row r="1071" s="2" customFormat="1" ht="21.75" customHeight="1">
      <c r="A1071" s="40"/>
      <c r="B1071" s="41"/>
      <c r="C1071" s="206" t="s">
        <v>1311</v>
      </c>
      <c r="D1071" s="206" t="s">
        <v>161</v>
      </c>
      <c r="E1071" s="207" t="s">
        <v>1312</v>
      </c>
      <c r="F1071" s="208" t="s">
        <v>1313</v>
      </c>
      <c r="G1071" s="209" t="s">
        <v>263</v>
      </c>
      <c r="H1071" s="210">
        <v>553.70000000000005</v>
      </c>
      <c r="I1071" s="211"/>
      <c r="J1071" s="212">
        <f>ROUND(I1071*H1071,2)</f>
        <v>0</v>
      </c>
      <c r="K1071" s="208" t="s">
        <v>165</v>
      </c>
      <c r="L1071" s="46"/>
      <c r="M1071" s="213" t="s">
        <v>19</v>
      </c>
      <c r="N1071" s="214" t="s">
        <v>43</v>
      </c>
      <c r="O1071" s="86"/>
      <c r="P1071" s="215">
        <f>O1071*H1071</f>
        <v>0</v>
      </c>
      <c r="Q1071" s="215">
        <v>0</v>
      </c>
      <c r="R1071" s="215">
        <f>Q1071*H1071</f>
        <v>0</v>
      </c>
      <c r="S1071" s="215">
        <v>0</v>
      </c>
      <c r="T1071" s="216">
        <f>S1071*H1071</f>
        <v>0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17" t="s">
        <v>260</v>
      </c>
      <c r="AT1071" s="217" t="s">
        <v>161</v>
      </c>
      <c r="AU1071" s="217" t="s">
        <v>174</v>
      </c>
      <c r="AY1071" s="19" t="s">
        <v>159</v>
      </c>
      <c r="BE1071" s="218">
        <f>IF(N1071="základní",J1071,0)</f>
        <v>0</v>
      </c>
      <c r="BF1071" s="218">
        <f>IF(N1071="snížená",J1071,0)</f>
        <v>0</v>
      </c>
      <c r="BG1071" s="218">
        <f>IF(N1071="zákl. přenesená",J1071,0)</f>
        <v>0</v>
      </c>
      <c r="BH1071" s="218">
        <f>IF(N1071="sníž. přenesená",J1071,0)</f>
        <v>0</v>
      </c>
      <c r="BI1071" s="218">
        <f>IF(N1071="nulová",J1071,0)</f>
        <v>0</v>
      </c>
      <c r="BJ1071" s="19" t="s">
        <v>80</v>
      </c>
      <c r="BK1071" s="218">
        <f>ROUND(I1071*H1071,2)</f>
        <v>0</v>
      </c>
      <c r="BL1071" s="19" t="s">
        <v>260</v>
      </c>
      <c r="BM1071" s="217" t="s">
        <v>1314</v>
      </c>
    </row>
    <row r="1072" s="14" customFormat="1">
      <c r="A1072" s="14"/>
      <c r="B1072" s="230"/>
      <c r="C1072" s="231"/>
      <c r="D1072" s="221" t="s">
        <v>168</v>
      </c>
      <c r="E1072" s="232" t="s">
        <v>19</v>
      </c>
      <c r="F1072" s="233" t="s">
        <v>1249</v>
      </c>
      <c r="G1072" s="231"/>
      <c r="H1072" s="234">
        <v>553.70000000000005</v>
      </c>
      <c r="I1072" s="235"/>
      <c r="J1072" s="231"/>
      <c r="K1072" s="231"/>
      <c r="L1072" s="236"/>
      <c r="M1072" s="237"/>
      <c r="N1072" s="238"/>
      <c r="O1072" s="238"/>
      <c r="P1072" s="238"/>
      <c r="Q1072" s="238"/>
      <c r="R1072" s="238"/>
      <c r="S1072" s="238"/>
      <c r="T1072" s="239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40" t="s">
        <v>168</v>
      </c>
      <c r="AU1072" s="240" t="s">
        <v>174</v>
      </c>
      <c r="AV1072" s="14" t="s">
        <v>82</v>
      </c>
      <c r="AW1072" s="14" t="s">
        <v>33</v>
      </c>
      <c r="AX1072" s="14" t="s">
        <v>72</v>
      </c>
      <c r="AY1072" s="240" t="s">
        <v>159</v>
      </c>
    </row>
    <row r="1073" s="15" customFormat="1">
      <c r="A1073" s="15"/>
      <c r="B1073" s="241"/>
      <c r="C1073" s="242"/>
      <c r="D1073" s="221" t="s">
        <v>168</v>
      </c>
      <c r="E1073" s="243" t="s">
        <v>19</v>
      </c>
      <c r="F1073" s="244" t="s">
        <v>173</v>
      </c>
      <c r="G1073" s="242"/>
      <c r="H1073" s="245">
        <v>553.70000000000005</v>
      </c>
      <c r="I1073" s="246"/>
      <c r="J1073" s="242"/>
      <c r="K1073" s="242"/>
      <c r="L1073" s="247"/>
      <c r="M1073" s="248"/>
      <c r="N1073" s="249"/>
      <c r="O1073" s="249"/>
      <c r="P1073" s="249"/>
      <c r="Q1073" s="249"/>
      <c r="R1073" s="249"/>
      <c r="S1073" s="249"/>
      <c r="T1073" s="250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15"/>
      <c r="AT1073" s="251" t="s">
        <v>168</v>
      </c>
      <c r="AU1073" s="251" t="s">
        <v>174</v>
      </c>
      <c r="AV1073" s="15" t="s">
        <v>174</v>
      </c>
      <c r="AW1073" s="15" t="s">
        <v>33</v>
      </c>
      <c r="AX1073" s="15" t="s">
        <v>80</v>
      </c>
      <c r="AY1073" s="251" t="s">
        <v>159</v>
      </c>
    </row>
    <row r="1074" s="2" customFormat="1" ht="24.15" customHeight="1">
      <c r="A1074" s="40"/>
      <c r="B1074" s="41"/>
      <c r="C1074" s="263" t="s">
        <v>1315</v>
      </c>
      <c r="D1074" s="263" t="s">
        <v>413</v>
      </c>
      <c r="E1074" s="264" t="s">
        <v>1316</v>
      </c>
      <c r="F1074" s="265" t="s">
        <v>1317</v>
      </c>
      <c r="G1074" s="266" t="s">
        <v>263</v>
      </c>
      <c r="H1074" s="267">
        <v>636.755</v>
      </c>
      <c r="I1074" s="268"/>
      <c r="J1074" s="269">
        <f>ROUND(I1074*H1074,2)</f>
        <v>0</v>
      </c>
      <c r="K1074" s="265" t="s">
        <v>165</v>
      </c>
      <c r="L1074" s="270"/>
      <c r="M1074" s="271" t="s">
        <v>19</v>
      </c>
      <c r="N1074" s="272" t="s">
        <v>43</v>
      </c>
      <c r="O1074" s="86"/>
      <c r="P1074" s="215">
        <f>O1074*H1074</f>
        <v>0</v>
      </c>
      <c r="Q1074" s="215">
        <v>0.00040000000000000002</v>
      </c>
      <c r="R1074" s="215">
        <f>Q1074*H1074</f>
        <v>0.25470199999999998</v>
      </c>
      <c r="S1074" s="215">
        <v>0</v>
      </c>
      <c r="T1074" s="216">
        <f>S1074*H1074</f>
        <v>0</v>
      </c>
      <c r="U1074" s="40"/>
      <c r="V1074" s="40"/>
      <c r="W1074" s="40"/>
      <c r="X1074" s="40"/>
      <c r="Y1074" s="40"/>
      <c r="Z1074" s="40"/>
      <c r="AA1074" s="40"/>
      <c r="AB1074" s="40"/>
      <c r="AC1074" s="40"/>
      <c r="AD1074" s="40"/>
      <c r="AE1074" s="40"/>
      <c r="AR1074" s="217" t="s">
        <v>407</v>
      </c>
      <c r="AT1074" s="217" t="s">
        <v>413</v>
      </c>
      <c r="AU1074" s="217" t="s">
        <v>174</v>
      </c>
      <c r="AY1074" s="19" t="s">
        <v>159</v>
      </c>
      <c r="BE1074" s="218">
        <f>IF(N1074="základní",J1074,0)</f>
        <v>0</v>
      </c>
      <c r="BF1074" s="218">
        <f>IF(N1074="snížená",J1074,0)</f>
        <v>0</v>
      </c>
      <c r="BG1074" s="218">
        <f>IF(N1074="zákl. přenesená",J1074,0)</f>
        <v>0</v>
      </c>
      <c r="BH1074" s="218">
        <f>IF(N1074="sníž. přenesená",J1074,0)</f>
        <v>0</v>
      </c>
      <c r="BI1074" s="218">
        <f>IF(N1074="nulová",J1074,0)</f>
        <v>0</v>
      </c>
      <c r="BJ1074" s="19" t="s">
        <v>80</v>
      </c>
      <c r="BK1074" s="218">
        <f>ROUND(I1074*H1074,2)</f>
        <v>0</v>
      </c>
      <c r="BL1074" s="19" t="s">
        <v>260</v>
      </c>
      <c r="BM1074" s="217" t="s">
        <v>1318</v>
      </c>
    </row>
    <row r="1075" s="14" customFormat="1">
      <c r="A1075" s="14"/>
      <c r="B1075" s="230"/>
      <c r="C1075" s="231"/>
      <c r="D1075" s="221" t="s">
        <v>168</v>
      </c>
      <c r="E1075" s="231"/>
      <c r="F1075" s="233" t="s">
        <v>1302</v>
      </c>
      <c r="G1075" s="231"/>
      <c r="H1075" s="234">
        <v>636.755</v>
      </c>
      <c r="I1075" s="235"/>
      <c r="J1075" s="231"/>
      <c r="K1075" s="231"/>
      <c r="L1075" s="236"/>
      <c r="M1075" s="237"/>
      <c r="N1075" s="238"/>
      <c r="O1075" s="238"/>
      <c r="P1075" s="238"/>
      <c r="Q1075" s="238"/>
      <c r="R1075" s="238"/>
      <c r="S1075" s="238"/>
      <c r="T1075" s="23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40" t="s">
        <v>168</v>
      </c>
      <c r="AU1075" s="240" t="s">
        <v>174</v>
      </c>
      <c r="AV1075" s="14" t="s">
        <v>82</v>
      </c>
      <c r="AW1075" s="14" t="s">
        <v>4</v>
      </c>
      <c r="AX1075" s="14" t="s">
        <v>80</v>
      </c>
      <c r="AY1075" s="240" t="s">
        <v>159</v>
      </c>
    </row>
    <row r="1076" s="2" customFormat="1" ht="24.15" customHeight="1">
      <c r="A1076" s="40"/>
      <c r="B1076" s="41"/>
      <c r="C1076" s="206" t="s">
        <v>1319</v>
      </c>
      <c r="D1076" s="206" t="s">
        <v>161</v>
      </c>
      <c r="E1076" s="207" t="s">
        <v>1320</v>
      </c>
      <c r="F1076" s="208" t="s">
        <v>1321</v>
      </c>
      <c r="G1076" s="209" t="s">
        <v>263</v>
      </c>
      <c r="H1076" s="210">
        <v>553.70000000000005</v>
      </c>
      <c r="I1076" s="211"/>
      <c r="J1076" s="212">
        <f>ROUND(I1076*H1076,2)</f>
        <v>0</v>
      </c>
      <c r="K1076" s="208" t="s">
        <v>1322</v>
      </c>
      <c r="L1076" s="46"/>
      <c r="M1076" s="213" t="s">
        <v>19</v>
      </c>
      <c r="N1076" s="214" t="s">
        <v>43</v>
      </c>
      <c r="O1076" s="86"/>
      <c r="P1076" s="215">
        <f>O1076*H1076</f>
        <v>0</v>
      </c>
      <c r="Q1076" s="215">
        <v>0</v>
      </c>
      <c r="R1076" s="215">
        <f>Q1076*H1076</f>
        <v>0</v>
      </c>
      <c r="S1076" s="215">
        <v>0</v>
      </c>
      <c r="T1076" s="216">
        <f>S1076*H1076</f>
        <v>0</v>
      </c>
      <c r="U1076" s="40"/>
      <c r="V1076" s="40"/>
      <c r="W1076" s="40"/>
      <c r="X1076" s="40"/>
      <c r="Y1076" s="40"/>
      <c r="Z1076" s="40"/>
      <c r="AA1076" s="40"/>
      <c r="AB1076" s="40"/>
      <c r="AC1076" s="40"/>
      <c r="AD1076" s="40"/>
      <c r="AE1076" s="40"/>
      <c r="AR1076" s="217" t="s">
        <v>260</v>
      </c>
      <c r="AT1076" s="217" t="s">
        <v>161</v>
      </c>
      <c r="AU1076" s="217" t="s">
        <v>174</v>
      </c>
      <c r="AY1076" s="19" t="s">
        <v>159</v>
      </c>
      <c r="BE1076" s="218">
        <f>IF(N1076="základní",J1076,0)</f>
        <v>0</v>
      </c>
      <c r="BF1076" s="218">
        <f>IF(N1076="snížená",J1076,0)</f>
        <v>0</v>
      </c>
      <c r="BG1076" s="218">
        <f>IF(N1076="zákl. přenesená",J1076,0)</f>
        <v>0</v>
      </c>
      <c r="BH1076" s="218">
        <f>IF(N1076="sníž. přenesená",J1076,0)</f>
        <v>0</v>
      </c>
      <c r="BI1076" s="218">
        <f>IF(N1076="nulová",J1076,0)</f>
        <v>0</v>
      </c>
      <c r="BJ1076" s="19" t="s">
        <v>80</v>
      </c>
      <c r="BK1076" s="218">
        <f>ROUND(I1076*H1076,2)</f>
        <v>0</v>
      </c>
      <c r="BL1076" s="19" t="s">
        <v>260</v>
      </c>
      <c r="BM1076" s="217" t="s">
        <v>1323</v>
      </c>
    </row>
    <row r="1077" s="2" customFormat="1">
      <c r="A1077" s="40"/>
      <c r="B1077" s="41"/>
      <c r="C1077" s="42"/>
      <c r="D1077" s="277" t="s">
        <v>1324</v>
      </c>
      <c r="E1077" s="42"/>
      <c r="F1077" s="278" t="s">
        <v>1325</v>
      </c>
      <c r="G1077" s="42"/>
      <c r="H1077" s="42"/>
      <c r="I1077" s="274"/>
      <c r="J1077" s="42"/>
      <c r="K1077" s="42"/>
      <c r="L1077" s="46"/>
      <c r="M1077" s="275"/>
      <c r="N1077" s="276"/>
      <c r="O1077" s="86"/>
      <c r="P1077" s="86"/>
      <c r="Q1077" s="86"/>
      <c r="R1077" s="86"/>
      <c r="S1077" s="86"/>
      <c r="T1077" s="87"/>
      <c r="U1077" s="40"/>
      <c r="V1077" s="40"/>
      <c r="W1077" s="40"/>
      <c r="X1077" s="40"/>
      <c r="Y1077" s="40"/>
      <c r="Z1077" s="40"/>
      <c r="AA1077" s="40"/>
      <c r="AB1077" s="40"/>
      <c r="AC1077" s="40"/>
      <c r="AD1077" s="40"/>
      <c r="AE1077" s="40"/>
      <c r="AT1077" s="19" t="s">
        <v>1324</v>
      </c>
      <c r="AU1077" s="19" t="s">
        <v>174</v>
      </c>
    </row>
    <row r="1078" s="14" customFormat="1">
      <c r="A1078" s="14"/>
      <c r="B1078" s="230"/>
      <c r="C1078" s="231"/>
      <c r="D1078" s="221" t="s">
        <v>168</v>
      </c>
      <c r="E1078" s="232" t="s">
        <v>19</v>
      </c>
      <c r="F1078" s="233" t="s">
        <v>1249</v>
      </c>
      <c r="G1078" s="231"/>
      <c r="H1078" s="234">
        <v>553.70000000000005</v>
      </c>
      <c r="I1078" s="235"/>
      <c r="J1078" s="231"/>
      <c r="K1078" s="231"/>
      <c r="L1078" s="236"/>
      <c r="M1078" s="237"/>
      <c r="N1078" s="238"/>
      <c r="O1078" s="238"/>
      <c r="P1078" s="238"/>
      <c r="Q1078" s="238"/>
      <c r="R1078" s="238"/>
      <c r="S1078" s="238"/>
      <c r="T1078" s="23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40" t="s">
        <v>168</v>
      </c>
      <c r="AU1078" s="240" t="s">
        <v>174</v>
      </c>
      <c r="AV1078" s="14" t="s">
        <v>82</v>
      </c>
      <c r="AW1078" s="14" t="s">
        <v>33</v>
      </c>
      <c r="AX1078" s="14" t="s">
        <v>72</v>
      </c>
      <c r="AY1078" s="240" t="s">
        <v>159</v>
      </c>
    </row>
    <row r="1079" s="15" customFormat="1">
      <c r="A1079" s="15"/>
      <c r="B1079" s="241"/>
      <c r="C1079" s="242"/>
      <c r="D1079" s="221" t="s">
        <v>168</v>
      </c>
      <c r="E1079" s="243" t="s">
        <v>19</v>
      </c>
      <c r="F1079" s="244" t="s">
        <v>173</v>
      </c>
      <c r="G1079" s="242"/>
      <c r="H1079" s="245">
        <v>553.70000000000005</v>
      </c>
      <c r="I1079" s="246"/>
      <c r="J1079" s="242"/>
      <c r="K1079" s="242"/>
      <c r="L1079" s="247"/>
      <c r="M1079" s="248"/>
      <c r="N1079" s="249"/>
      <c r="O1079" s="249"/>
      <c r="P1079" s="249"/>
      <c r="Q1079" s="249"/>
      <c r="R1079" s="249"/>
      <c r="S1079" s="249"/>
      <c r="T1079" s="250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T1079" s="251" t="s">
        <v>168</v>
      </c>
      <c r="AU1079" s="251" t="s">
        <v>174</v>
      </c>
      <c r="AV1079" s="15" t="s">
        <v>174</v>
      </c>
      <c r="AW1079" s="15" t="s">
        <v>33</v>
      </c>
      <c r="AX1079" s="15" t="s">
        <v>80</v>
      </c>
      <c r="AY1079" s="251" t="s">
        <v>159</v>
      </c>
    </row>
    <row r="1080" s="2" customFormat="1" ht="16.5" customHeight="1">
      <c r="A1080" s="40"/>
      <c r="B1080" s="41"/>
      <c r="C1080" s="263" t="s">
        <v>1326</v>
      </c>
      <c r="D1080" s="263" t="s">
        <v>413</v>
      </c>
      <c r="E1080" s="264" t="s">
        <v>1327</v>
      </c>
      <c r="F1080" s="265" t="s">
        <v>1328</v>
      </c>
      <c r="G1080" s="266" t="s">
        <v>263</v>
      </c>
      <c r="H1080" s="267">
        <v>581.38499999999999</v>
      </c>
      <c r="I1080" s="268"/>
      <c r="J1080" s="269">
        <f>ROUND(I1080*H1080,2)</f>
        <v>0</v>
      </c>
      <c r="K1080" s="265" t="s">
        <v>165</v>
      </c>
      <c r="L1080" s="270"/>
      <c r="M1080" s="271" t="s">
        <v>19</v>
      </c>
      <c r="N1080" s="272" t="s">
        <v>43</v>
      </c>
      <c r="O1080" s="86"/>
      <c r="P1080" s="215">
        <f>O1080*H1080</f>
        <v>0</v>
      </c>
      <c r="Q1080" s="215">
        <v>0.0076099999999999996</v>
      </c>
      <c r="R1080" s="215">
        <f>Q1080*H1080</f>
        <v>4.42433985</v>
      </c>
      <c r="S1080" s="215">
        <v>0</v>
      </c>
      <c r="T1080" s="216">
        <f>S1080*H1080</f>
        <v>0</v>
      </c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R1080" s="217" t="s">
        <v>407</v>
      </c>
      <c r="AT1080" s="217" t="s">
        <v>413</v>
      </c>
      <c r="AU1080" s="217" t="s">
        <v>174</v>
      </c>
      <c r="AY1080" s="19" t="s">
        <v>159</v>
      </c>
      <c r="BE1080" s="218">
        <f>IF(N1080="základní",J1080,0)</f>
        <v>0</v>
      </c>
      <c r="BF1080" s="218">
        <f>IF(N1080="snížená",J1080,0)</f>
        <v>0</v>
      </c>
      <c r="BG1080" s="218">
        <f>IF(N1080="zákl. přenesená",J1080,0)</f>
        <v>0</v>
      </c>
      <c r="BH1080" s="218">
        <f>IF(N1080="sníž. přenesená",J1080,0)</f>
        <v>0</v>
      </c>
      <c r="BI1080" s="218">
        <f>IF(N1080="nulová",J1080,0)</f>
        <v>0</v>
      </c>
      <c r="BJ1080" s="19" t="s">
        <v>80</v>
      </c>
      <c r="BK1080" s="218">
        <f>ROUND(I1080*H1080,2)</f>
        <v>0</v>
      </c>
      <c r="BL1080" s="19" t="s">
        <v>260</v>
      </c>
      <c r="BM1080" s="217" t="s">
        <v>1329</v>
      </c>
    </row>
    <row r="1081" s="14" customFormat="1">
      <c r="A1081" s="14"/>
      <c r="B1081" s="230"/>
      <c r="C1081" s="231"/>
      <c r="D1081" s="221" t="s">
        <v>168</v>
      </c>
      <c r="E1081" s="231"/>
      <c r="F1081" s="233" t="s">
        <v>1330</v>
      </c>
      <c r="G1081" s="231"/>
      <c r="H1081" s="234">
        <v>581.38499999999999</v>
      </c>
      <c r="I1081" s="235"/>
      <c r="J1081" s="231"/>
      <c r="K1081" s="231"/>
      <c r="L1081" s="236"/>
      <c r="M1081" s="237"/>
      <c r="N1081" s="238"/>
      <c r="O1081" s="238"/>
      <c r="P1081" s="238"/>
      <c r="Q1081" s="238"/>
      <c r="R1081" s="238"/>
      <c r="S1081" s="238"/>
      <c r="T1081" s="23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0" t="s">
        <v>168</v>
      </c>
      <c r="AU1081" s="240" t="s">
        <v>174</v>
      </c>
      <c r="AV1081" s="14" t="s">
        <v>82</v>
      </c>
      <c r="AW1081" s="14" t="s">
        <v>4</v>
      </c>
      <c r="AX1081" s="14" t="s">
        <v>80</v>
      </c>
      <c r="AY1081" s="240" t="s">
        <v>159</v>
      </c>
    </row>
    <row r="1082" s="2" customFormat="1" ht="24.15" customHeight="1">
      <c r="A1082" s="40"/>
      <c r="B1082" s="41"/>
      <c r="C1082" s="206" t="s">
        <v>1331</v>
      </c>
      <c r="D1082" s="206" t="s">
        <v>161</v>
      </c>
      <c r="E1082" s="207" t="s">
        <v>1332</v>
      </c>
      <c r="F1082" s="208" t="s">
        <v>1333</v>
      </c>
      <c r="G1082" s="209" t="s">
        <v>270</v>
      </c>
      <c r="H1082" s="210">
        <v>62.5</v>
      </c>
      <c r="I1082" s="211"/>
      <c r="J1082" s="212">
        <f>ROUND(I1082*H1082,2)</f>
        <v>0</v>
      </c>
      <c r="K1082" s="208" t="s">
        <v>165</v>
      </c>
      <c r="L1082" s="46"/>
      <c r="M1082" s="213" t="s">
        <v>19</v>
      </c>
      <c r="N1082" s="214" t="s">
        <v>43</v>
      </c>
      <c r="O1082" s="86"/>
      <c r="P1082" s="215">
        <f>O1082*H1082</f>
        <v>0</v>
      </c>
      <c r="Q1082" s="215">
        <v>0</v>
      </c>
      <c r="R1082" s="215">
        <f>Q1082*H1082</f>
        <v>0</v>
      </c>
      <c r="S1082" s="215">
        <v>0</v>
      </c>
      <c r="T1082" s="216">
        <f>S1082*H1082</f>
        <v>0</v>
      </c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R1082" s="217" t="s">
        <v>260</v>
      </c>
      <c r="AT1082" s="217" t="s">
        <v>161</v>
      </c>
      <c r="AU1082" s="217" t="s">
        <v>174</v>
      </c>
      <c r="AY1082" s="19" t="s">
        <v>159</v>
      </c>
      <c r="BE1082" s="218">
        <f>IF(N1082="základní",J1082,0)</f>
        <v>0</v>
      </c>
      <c r="BF1082" s="218">
        <f>IF(N1082="snížená",J1082,0)</f>
        <v>0</v>
      </c>
      <c r="BG1082" s="218">
        <f>IF(N1082="zákl. přenesená",J1082,0)</f>
        <v>0</v>
      </c>
      <c r="BH1082" s="218">
        <f>IF(N1082="sníž. přenesená",J1082,0)</f>
        <v>0</v>
      </c>
      <c r="BI1082" s="218">
        <f>IF(N1082="nulová",J1082,0)</f>
        <v>0</v>
      </c>
      <c r="BJ1082" s="19" t="s">
        <v>80</v>
      </c>
      <c r="BK1082" s="218">
        <f>ROUND(I1082*H1082,2)</f>
        <v>0</v>
      </c>
      <c r="BL1082" s="19" t="s">
        <v>260</v>
      </c>
      <c r="BM1082" s="217" t="s">
        <v>1334</v>
      </c>
    </row>
    <row r="1083" s="14" customFormat="1">
      <c r="A1083" s="14"/>
      <c r="B1083" s="230"/>
      <c r="C1083" s="231"/>
      <c r="D1083" s="221" t="s">
        <v>168</v>
      </c>
      <c r="E1083" s="232" t="s">
        <v>19</v>
      </c>
      <c r="F1083" s="233" t="s">
        <v>1335</v>
      </c>
      <c r="G1083" s="231"/>
      <c r="H1083" s="234">
        <v>62.5</v>
      </c>
      <c r="I1083" s="235"/>
      <c r="J1083" s="231"/>
      <c r="K1083" s="231"/>
      <c r="L1083" s="236"/>
      <c r="M1083" s="237"/>
      <c r="N1083" s="238"/>
      <c r="O1083" s="238"/>
      <c r="P1083" s="238"/>
      <c r="Q1083" s="238"/>
      <c r="R1083" s="238"/>
      <c r="S1083" s="238"/>
      <c r="T1083" s="23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40" t="s">
        <v>168</v>
      </c>
      <c r="AU1083" s="240" t="s">
        <v>174</v>
      </c>
      <c r="AV1083" s="14" t="s">
        <v>82</v>
      </c>
      <c r="AW1083" s="14" t="s">
        <v>33</v>
      </c>
      <c r="AX1083" s="14" t="s">
        <v>72</v>
      </c>
      <c r="AY1083" s="240" t="s">
        <v>159</v>
      </c>
    </row>
    <row r="1084" s="15" customFormat="1">
      <c r="A1084" s="15"/>
      <c r="B1084" s="241"/>
      <c r="C1084" s="242"/>
      <c r="D1084" s="221" t="s">
        <v>168</v>
      </c>
      <c r="E1084" s="243" t="s">
        <v>19</v>
      </c>
      <c r="F1084" s="244" t="s">
        <v>173</v>
      </c>
      <c r="G1084" s="242"/>
      <c r="H1084" s="245">
        <v>62.5</v>
      </c>
      <c r="I1084" s="246"/>
      <c r="J1084" s="242"/>
      <c r="K1084" s="242"/>
      <c r="L1084" s="247"/>
      <c r="M1084" s="248"/>
      <c r="N1084" s="249"/>
      <c r="O1084" s="249"/>
      <c r="P1084" s="249"/>
      <c r="Q1084" s="249"/>
      <c r="R1084" s="249"/>
      <c r="S1084" s="249"/>
      <c r="T1084" s="250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51" t="s">
        <v>168</v>
      </c>
      <c r="AU1084" s="251" t="s">
        <v>174</v>
      </c>
      <c r="AV1084" s="15" t="s">
        <v>174</v>
      </c>
      <c r="AW1084" s="15" t="s">
        <v>33</v>
      </c>
      <c r="AX1084" s="15" t="s">
        <v>80</v>
      </c>
      <c r="AY1084" s="251" t="s">
        <v>159</v>
      </c>
    </row>
    <row r="1085" s="2" customFormat="1" ht="21.75" customHeight="1">
      <c r="A1085" s="40"/>
      <c r="B1085" s="41"/>
      <c r="C1085" s="206" t="s">
        <v>1336</v>
      </c>
      <c r="D1085" s="206" t="s">
        <v>161</v>
      </c>
      <c r="E1085" s="207" t="s">
        <v>1337</v>
      </c>
      <c r="F1085" s="208" t="s">
        <v>1338</v>
      </c>
      <c r="G1085" s="209" t="s">
        <v>164</v>
      </c>
      <c r="H1085" s="210">
        <v>1.75</v>
      </c>
      <c r="I1085" s="211"/>
      <c r="J1085" s="212">
        <f>ROUND(I1085*H1085,2)</f>
        <v>0</v>
      </c>
      <c r="K1085" s="208" t="s">
        <v>165</v>
      </c>
      <c r="L1085" s="46"/>
      <c r="M1085" s="213" t="s">
        <v>19</v>
      </c>
      <c r="N1085" s="214" t="s">
        <v>43</v>
      </c>
      <c r="O1085" s="86"/>
      <c r="P1085" s="215">
        <f>O1085*H1085</f>
        <v>0</v>
      </c>
      <c r="Q1085" s="215">
        <v>0.023369999999999998</v>
      </c>
      <c r="R1085" s="215">
        <f>Q1085*H1085</f>
        <v>0.040897499999999996</v>
      </c>
      <c r="S1085" s="215">
        <v>0</v>
      </c>
      <c r="T1085" s="216">
        <f>S1085*H1085</f>
        <v>0</v>
      </c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R1085" s="217" t="s">
        <v>260</v>
      </c>
      <c r="AT1085" s="217" t="s">
        <v>161</v>
      </c>
      <c r="AU1085" s="217" t="s">
        <v>174</v>
      </c>
      <c r="AY1085" s="19" t="s">
        <v>159</v>
      </c>
      <c r="BE1085" s="218">
        <f>IF(N1085="základní",J1085,0)</f>
        <v>0</v>
      </c>
      <c r="BF1085" s="218">
        <f>IF(N1085="snížená",J1085,0)</f>
        <v>0</v>
      </c>
      <c r="BG1085" s="218">
        <f>IF(N1085="zákl. přenesená",J1085,0)</f>
        <v>0</v>
      </c>
      <c r="BH1085" s="218">
        <f>IF(N1085="sníž. přenesená",J1085,0)</f>
        <v>0</v>
      </c>
      <c r="BI1085" s="218">
        <f>IF(N1085="nulová",J1085,0)</f>
        <v>0</v>
      </c>
      <c r="BJ1085" s="19" t="s">
        <v>80</v>
      </c>
      <c r="BK1085" s="218">
        <f>ROUND(I1085*H1085,2)</f>
        <v>0</v>
      </c>
      <c r="BL1085" s="19" t="s">
        <v>260</v>
      </c>
      <c r="BM1085" s="217" t="s">
        <v>1339</v>
      </c>
    </row>
    <row r="1086" s="14" customFormat="1">
      <c r="A1086" s="14"/>
      <c r="B1086" s="230"/>
      <c r="C1086" s="231"/>
      <c r="D1086" s="221" t="s">
        <v>168</v>
      </c>
      <c r="E1086" s="232" t="s">
        <v>19</v>
      </c>
      <c r="F1086" s="233" t="s">
        <v>1340</v>
      </c>
      <c r="G1086" s="231"/>
      <c r="H1086" s="234">
        <v>1.75</v>
      </c>
      <c r="I1086" s="235"/>
      <c r="J1086" s="231"/>
      <c r="K1086" s="231"/>
      <c r="L1086" s="236"/>
      <c r="M1086" s="237"/>
      <c r="N1086" s="238"/>
      <c r="O1086" s="238"/>
      <c r="P1086" s="238"/>
      <c r="Q1086" s="238"/>
      <c r="R1086" s="238"/>
      <c r="S1086" s="238"/>
      <c r="T1086" s="23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40" t="s">
        <v>168</v>
      </c>
      <c r="AU1086" s="240" t="s">
        <v>174</v>
      </c>
      <c r="AV1086" s="14" t="s">
        <v>82</v>
      </c>
      <c r="AW1086" s="14" t="s">
        <v>33</v>
      </c>
      <c r="AX1086" s="14" t="s">
        <v>72</v>
      </c>
      <c r="AY1086" s="240" t="s">
        <v>159</v>
      </c>
    </row>
    <row r="1087" s="15" customFormat="1">
      <c r="A1087" s="15"/>
      <c r="B1087" s="241"/>
      <c r="C1087" s="242"/>
      <c r="D1087" s="221" t="s">
        <v>168</v>
      </c>
      <c r="E1087" s="243" t="s">
        <v>19</v>
      </c>
      <c r="F1087" s="244" t="s">
        <v>173</v>
      </c>
      <c r="G1087" s="242"/>
      <c r="H1087" s="245">
        <v>1.75</v>
      </c>
      <c r="I1087" s="246"/>
      <c r="J1087" s="242"/>
      <c r="K1087" s="242"/>
      <c r="L1087" s="247"/>
      <c r="M1087" s="248"/>
      <c r="N1087" s="249"/>
      <c r="O1087" s="249"/>
      <c r="P1087" s="249"/>
      <c r="Q1087" s="249"/>
      <c r="R1087" s="249"/>
      <c r="S1087" s="249"/>
      <c r="T1087" s="250"/>
      <c r="U1087" s="15"/>
      <c r="V1087" s="15"/>
      <c r="W1087" s="15"/>
      <c r="X1087" s="15"/>
      <c r="Y1087" s="15"/>
      <c r="Z1087" s="15"/>
      <c r="AA1087" s="15"/>
      <c r="AB1087" s="15"/>
      <c r="AC1087" s="15"/>
      <c r="AD1087" s="15"/>
      <c r="AE1087" s="15"/>
      <c r="AT1087" s="251" t="s">
        <v>168</v>
      </c>
      <c r="AU1087" s="251" t="s">
        <v>174</v>
      </c>
      <c r="AV1087" s="15" t="s">
        <v>174</v>
      </c>
      <c r="AW1087" s="15" t="s">
        <v>33</v>
      </c>
      <c r="AX1087" s="15" t="s">
        <v>80</v>
      </c>
      <c r="AY1087" s="251" t="s">
        <v>159</v>
      </c>
    </row>
    <row r="1088" s="2" customFormat="1" ht="16.5" customHeight="1">
      <c r="A1088" s="40"/>
      <c r="B1088" s="41"/>
      <c r="C1088" s="263" t="s">
        <v>1341</v>
      </c>
      <c r="D1088" s="263" t="s">
        <v>413</v>
      </c>
      <c r="E1088" s="264" t="s">
        <v>1342</v>
      </c>
      <c r="F1088" s="265" t="s">
        <v>1343</v>
      </c>
      <c r="G1088" s="266" t="s">
        <v>164</v>
      </c>
      <c r="H1088" s="267">
        <v>1.925</v>
      </c>
      <c r="I1088" s="268"/>
      <c r="J1088" s="269">
        <f>ROUND(I1088*H1088,2)</f>
        <v>0</v>
      </c>
      <c r="K1088" s="265" t="s">
        <v>165</v>
      </c>
      <c r="L1088" s="270"/>
      <c r="M1088" s="271" t="s">
        <v>19</v>
      </c>
      <c r="N1088" s="272" t="s">
        <v>43</v>
      </c>
      <c r="O1088" s="86"/>
      <c r="P1088" s="215">
        <f>O1088*H1088</f>
        <v>0</v>
      </c>
      <c r="Q1088" s="215">
        <v>0.55000000000000004</v>
      </c>
      <c r="R1088" s="215">
        <f>Q1088*H1088</f>
        <v>1.0587500000000001</v>
      </c>
      <c r="S1088" s="215">
        <v>0</v>
      </c>
      <c r="T1088" s="216">
        <f>S1088*H1088</f>
        <v>0</v>
      </c>
      <c r="U1088" s="40"/>
      <c r="V1088" s="40"/>
      <c r="W1088" s="40"/>
      <c r="X1088" s="40"/>
      <c r="Y1088" s="40"/>
      <c r="Z1088" s="40"/>
      <c r="AA1088" s="40"/>
      <c r="AB1088" s="40"/>
      <c r="AC1088" s="40"/>
      <c r="AD1088" s="40"/>
      <c r="AE1088" s="40"/>
      <c r="AR1088" s="217" t="s">
        <v>407</v>
      </c>
      <c r="AT1088" s="217" t="s">
        <v>413</v>
      </c>
      <c r="AU1088" s="217" t="s">
        <v>174</v>
      </c>
      <c r="AY1088" s="19" t="s">
        <v>159</v>
      </c>
      <c r="BE1088" s="218">
        <f>IF(N1088="základní",J1088,0)</f>
        <v>0</v>
      </c>
      <c r="BF1088" s="218">
        <f>IF(N1088="snížená",J1088,0)</f>
        <v>0</v>
      </c>
      <c r="BG1088" s="218">
        <f>IF(N1088="zákl. přenesená",J1088,0)</f>
        <v>0</v>
      </c>
      <c r="BH1088" s="218">
        <f>IF(N1088="sníž. přenesená",J1088,0)</f>
        <v>0</v>
      </c>
      <c r="BI1088" s="218">
        <f>IF(N1088="nulová",J1088,0)</f>
        <v>0</v>
      </c>
      <c r="BJ1088" s="19" t="s">
        <v>80</v>
      </c>
      <c r="BK1088" s="218">
        <f>ROUND(I1088*H1088,2)</f>
        <v>0</v>
      </c>
      <c r="BL1088" s="19" t="s">
        <v>260</v>
      </c>
      <c r="BM1088" s="217" t="s">
        <v>1344</v>
      </c>
    </row>
    <row r="1089" s="14" customFormat="1">
      <c r="A1089" s="14"/>
      <c r="B1089" s="230"/>
      <c r="C1089" s="231"/>
      <c r="D1089" s="221" t="s">
        <v>168</v>
      </c>
      <c r="E1089" s="231"/>
      <c r="F1089" s="233" t="s">
        <v>1345</v>
      </c>
      <c r="G1089" s="231"/>
      <c r="H1089" s="234">
        <v>1.925</v>
      </c>
      <c r="I1089" s="235"/>
      <c r="J1089" s="231"/>
      <c r="K1089" s="231"/>
      <c r="L1089" s="236"/>
      <c r="M1089" s="237"/>
      <c r="N1089" s="238"/>
      <c r="O1089" s="238"/>
      <c r="P1089" s="238"/>
      <c r="Q1089" s="238"/>
      <c r="R1089" s="238"/>
      <c r="S1089" s="238"/>
      <c r="T1089" s="23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40" t="s">
        <v>168</v>
      </c>
      <c r="AU1089" s="240" t="s">
        <v>174</v>
      </c>
      <c r="AV1089" s="14" t="s">
        <v>82</v>
      </c>
      <c r="AW1089" s="14" t="s">
        <v>4</v>
      </c>
      <c r="AX1089" s="14" t="s">
        <v>80</v>
      </c>
      <c r="AY1089" s="240" t="s">
        <v>159</v>
      </c>
    </row>
    <row r="1090" s="2" customFormat="1" ht="24.15" customHeight="1">
      <c r="A1090" s="40"/>
      <c r="B1090" s="41"/>
      <c r="C1090" s="206" t="s">
        <v>1346</v>
      </c>
      <c r="D1090" s="206" t="s">
        <v>161</v>
      </c>
      <c r="E1090" s="207" t="s">
        <v>1347</v>
      </c>
      <c r="F1090" s="208" t="s">
        <v>1348</v>
      </c>
      <c r="G1090" s="209" t="s">
        <v>263</v>
      </c>
      <c r="H1090" s="210">
        <v>42.5</v>
      </c>
      <c r="I1090" s="211"/>
      <c r="J1090" s="212">
        <f>ROUND(I1090*H1090,2)</f>
        <v>0</v>
      </c>
      <c r="K1090" s="208" t="s">
        <v>165</v>
      </c>
      <c r="L1090" s="46"/>
      <c r="M1090" s="213" t="s">
        <v>19</v>
      </c>
      <c r="N1090" s="214" t="s">
        <v>43</v>
      </c>
      <c r="O1090" s="86"/>
      <c r="P1090" s="215">
        <f>O1090*H1090</f>
        <v>0</v>
      </c>
      <c r="Q1090" s="215">
        <v>0.00022000000000000001</v>
      </c>
      <c r="R1090" s="215">
        <f>Q1090*H1090</f>
        <v>0.0093500000000000007</v>
      </c>
      <c r="S1090" s="215">
        <v>0</v>
      </c>
      <c r="T1090" s="216">
        <f>S1090*H1090</f>
        <v>0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17" t="s">
        <v>260</v>
      </c>
      <c r="AT1090" s="217" t="s">
        <v>161</v>
      </c>
      <c r="AU1090" s="217" t="s">
        <v>174</v>
      </c>
      <c r="AY1090" s="19" t="s">
        <v>159</v>
      </c>
      <c r="BE1090" s="218">
        <f>IF(N1090="základní",J1090,0)</f>
        <v>0</v>
      </c>
      <c r="BF1090" s="218">
        <f>IF(N1090="snížená",J1090,0)</f>
        <v>0</v>
      </c>
      <c r="BG1090" s="218">
        <f>IF(N1090="zákl. přenesená",J1090,0)</f>
        <v>0</v>
      </c>
      <c r="BH1090" s="218">
        <f>IF(N1090="sníž. přenesená",J1090,0)</f>
        <v>0</v>
      </c>
      <c r="BI1090" s="218">
        <f>IF(N1090="nulová",J1090,0)</f>
        <v>0</v>
      </c>
      <c r="BJ1090" s="19" t="s">
        <v>80</v>
      </c>
      <c r="BK1090" s="218">
        <f>ROUND(I1090*H1090,2)</f>
        <v>0</v>
      </c>
      <c r="BL1090" s="19" t="s">
        <v>260</v>
      </c>
      <c r="BM1090" s="217" t="s">
        <v>1349</v>
      </c>
    </row>
    <row r="1091" s="14" customFormat="1">
      <c r="A1091" s="14"/>
      <c r="B1091" s="230"/>
      <c r="C1091" s="231"/>
      <c r="D1091" s="221" t="s">
        <v>168</v>
      </c>
      <c r="E1091" s="232" t="s">
        <v>19</v>
      </c>
      <c r="F1091" s="233" t="s">
        <v>1350</v>
      </c>
      <c r="G1091" s="231"/>
      <c r="H1091" s="234">
        <v>42.5</v>
      </c>
      <c r="I1091" s="235"/>
      <c r="J1091" s="231"/>
      <c r="K1091" s="231"/>
      <c r="L1091" s="236"/>
      <c r="M1091" s="237"/>
      <c r="N1091" s="238"/>
      <c r="O1091" s="238"/>
      <c r="P1091" s="238"/>
      <c r="Q1091" s="238"/>
      <c r="R1091" s="238"/>
      <c r="S1091" s="238"/>
      <c r="T1091" s="23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40" t="s">
        <v>168</v>
      </c>
      <c r="AU1091" s="240" t="s">
        <v>174</v>
      </c>
      <c r="AV1091" s="14" t="s">
        <v>82</v>
      </c>
      <c r="AW1091" s="14" t="s">
        <v>33</v>
      </c>
      <c r="AX1091" s="14" t="s">
        <v>72</v>
      </c>
      <c r="AY1091" s="240" t="s">
        <v>159</v>
      </c>
    </row>
    <row r="1092" s="15" customFormat="1">
      <c r="A1092" s="15"/>
      <c r="B1092" s="241"/>
      <c r="C1092" s="242"/>
      <c r="D1092" s="221" t="s">
        <v>168</v>
      </c>
      <c r="E1092" s="243" t="s">
        <v>19</v>
      </c>
      <c r="F1092" s="244" t="s">
        <v>173</v>
      </c>
      <c r="G1092" s="242"/>
      <c r="H1092" s="245">
        <v>42.5</v>
      </c>
      <c r="I1092" s="246"/>
      <c r="J1092" s="242"/>
      <c r="K1092" s="242"/>
      <c r="L1092" s="247"/>
      <c r="M1092" s="248"/>
      <c r="N1092" s="249"/>
      <c r="O1092" s="249"/>
      <c r="P1092" s="249"/>
      <c r="Q1092" s="249"/>
      <c r="R1092" s="249"/>
      <c r="S1092" s="249"/>
      <c r="T1092" s="250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251" t="s">
        <v>168</v>
      </c>
      <c r="AU1092" s="251" t="s">
        <v>174</v>
      </c>
      <c r="AV1092" s="15" t="s">
        <v>174</v>
      </c>
      <c r="AW1092" s="15" t="s">
        <v>33</v>
      </c>
      <c r="AX1092" s="15" t="s">
        <v>80</v>
      </c>
      <c r="AY1092" s="251" t="s">
        <v>159</v>
      </c>
    </row>
    <row r="1093" s="2" customFormat="1" ht="24.15" customHeight="1">
      <c r="A1093" s="40"/>
      <c r="B1093" s="41"/>
      <c r="C1093" s="206" t="s">
        <v>1351</v>
      </c>
      <c r="D1093" s="206" t="s">
        <v>161</v>
      </c>
      <c r="E1093" s="207" t="s">
        <v>1352</v>
      </c>
      <c r="F1093" s="208" t="s">
        <v>1353</v>
      </c>
      <c r="G1093" s="209" t="s">
        <v>207</v>
      </c>
      <c r="H1093" s="210">
        <v>7.8940000000000001</v>
      </c>
      <c r="I1093" s="211"/>
      <c r="J1093" s="212">
        <f>ROUND(I1093*H1093,2)</f>
        <v>0</v>
      </c>
      <c r="K1093" s="208" t="s">
        <v>165</v>
      </c>
      <c r="L1093" s="46"/>
      <c r="M1093" s="213" t="s">
        <v>19</v>
      </c>
      <c r="N1093" s="214" t="s">
        <v>43</v>
      </c>
      <c r="O1093" s="86"/>
      <c r="P1093" s="215">
        <f>O1093*H1093</f>
        <v>0</v>
      </c>
      <c r="Q1093" s="215">
        <v>0</v>
      </c>
      <c r="R1093" s="215">
        <f>Q1093*H1093</f>
        <v>0</v>
      </c>
      <c r="S1093" s="215">
        <v>0</v>
      </c>
      <c r="T1093" s="216">
        <f>S1093*H1093</f>
        <v>0</v>
      </c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R1093" s="217" t="s">
        <v>260</v>
      </c>
      <c r="AT1093" s="217" t="s">
        <v>161</v>
      </c>
      <c r="AU1093" s="217" t="s">
        <v>174</v>
      </c>
      <c r="AY1093" s="19" t="s">
        <v>159</v>
      </c>
      <c r="BE1093" s="218">
        <f>IF(N1093="základní",J1093,0)</f>
        <v>0</v>
      </c>
      <c r="BF1093" s="218">
        <f>IF(N1093="snížená",J1093,0)</f>
        <v>0</v>
      </c>
      <c r="BG1093" s="218">
        <f>IF(N1093="zákl. přenesená",J1093,0)</f>
        <v>0</v>
      </c>
      <c r="BH1093" s="218">
        <f>IF(N1093="sníž. přenesená",J1093,0)</f>
        <v>0</v>
      </c>
      <c r="BI1093" s="218">
        <f>IF(N1093="nulová",J1093,0)</f>
        <v>0</v>
      </c>
      <c r="BJ1093" s="19" t="s">
        <v>80</v>
      </c>
      <c r="BK1093" s="218">
        <f>ROUND(I1093*H1093,2)</f>
        <v>0</v>
      </c>
      <c r="BL1093" s="19" t="s">
        <v>260</v>
      </c>
      <c r="BM1093" s="217" t="s">
        <v>1354</v>
      </c>
    </row>
    <row r="1094" s="12" customFormat="1" ht="20.88" customHeight="1">
      <c r="A1094" s="12"/>
      <c r="B1094" s="190"/>
      <c r="C1094" s="191"/>
      <c r="D1094" s="192" t="s">
        <v>71</v>
      </c>
      <c r="E1094" s="204" t="s">
        <v>1355</v>
      </c>
      <c r="F1094" s="204" t="s">
        <v>1356</v>
      </c>
      <c r="G1094" s="191"/>
      <c r="H1094" s="191"/>
      <c r="I1094" s="194"/>
      <c r="J1094" s="205">
        <f>BK1094</f>
        <v>0</v>
      </c>
      <c r="K1094" s="191"/>
      <c r="L1094" s="196"/>
      <c r="M1094" s="197"/>
      <c r="N1094" s="198"/>
      <c r="O1094" s="198"/>
      <c r="P1094" s="199">
        <f>SUM(P1095:P1155)</f>
        <v>0</v>
      </c>
      <c r="Q1094" s="198"/>
      <c r="R1094" s="199">
        <f>SUM(R1095:R1155)</f>
        <v>0.83361361000000012</v>
      </c>
      <c r="S1094" s="198"/>
      <c r="T1094" s="200">
        <f>SUM(T1095:T1155)</f>
        <v>0</v>
      </c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R1094" s="201" t="s">
        <v>82</v>
      </c>
      <c r="AT1094" s="202" t="s">
        <v>71</v>
      </c>
      <c r="AU1094" s="202" t="s">
        <v>82</v>
      </c>
      <c r="AY1094" s="201" t="s">
        <v>159</v>
      </c>
      <c r="BK1094" s="203">
        <f>SUM(BK1095:BK1155)</f>
        <v>0</v>
      </c>
    </row>
    <row r="1095" s="2" customFormat="1" ht="33" customHeight="1">
      <c r="A1095" s="40"/>
      <c r="B1095" s="41"/>
      <c r="C1095" s="206" t="s">
        <v>1357</v>
      </c>
      <c r="D1095" s="206" t="s">
        <v>161</v>
      </c>
      <c r="E1095" s="207" t="s">
        <v>1358</v>
      </c>
      <c r="F1095" s="208" t="s">
        <v>1359</v>
      </c>
      <c r="G1095" s="209" t="s">
        <v>263</v>
      </c>
      <c r="H1095" s="210">
        <v>11.654999999999999</v>
      </c>
      <c r="I1095" s="211"/>
      <c r="J1095" s="212">
        <f>ROUND(I1095*H1095,2)</f>
        <v>0</v>
      </c>
      <c r="K1095" s="208" t="s">
        <v>165</v>
      </c>
      <c r="L1095" s="46"/>
      <c r="M1095" s="213" t="s">
        <v>19</v>
      </c>
      <c r="N1095" s="214" t="s">
        <v>43</v>
      </c>
      <c r="O1095" s="86"/>
      <c r="P1095" s="215">
        <f>O1095*H1095</f>
        <v>0</v>
      </c>
      <c r="Q1095" s="215">
        <v>8.0000000000000007E-05</v>
      </c>
      <c r="R1095" s="215">
        <f>Q1095*H1095</f>
        <v>0.0009324</v>
      </c>
      <c r="S1095" s="215">
        <v>0</v>
      </c>
      <c r="T1095" s="216">
        <f>S1095*H1095</f>
        <v>0</v>
      </c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R1095" s="217" t="s">
        <v>260</v>
      </c>
      <c r="AT1095" s="217" t="s">
        <v>161</v>
      </c>
      <c r="AU1095" s="217" t="s">
        <v>174</v>
      </c>
      <c r="AY1095" s="19" t="s">
        <v>159</v>
      </c>
      <c r="BE1095" s="218">
        <f>IF(N1095="základní",J1095,0)</f>
        <v>0</v>
      </c>
      <c r="BF1095" s="218">
        <f>IF(N1095="snížená",J1095,0)</f>
        <v>0</v>
      </c>
      <c r="BG1095" s="218">
        <f>IF(N1095="zákl. přenesená",J1095,0)</f>
        <v>0</v>
      </c>
      <c r="BH1095" s="218">
        <f>IF(N1095="sníž. přenesená",J1095,0)</f>
        <v>0</v>
      </c>
      <c r="BI1095" s="218">
        <f>IF(N1095="nulová",J1095,0)</f>
        <v>0</v>
      </c>
      <c r="BJ1095" s="19" t="s">
        <v>80</v>
      </c>
      <c r="BK1095" s="218">
        <f>ROUND(I1095*H1095,2)</f>
        <v>0</v>
      </c>
      <c r="BL1095" s="19" t="s">
        <v>260</v>
      </c>
      <c r="BM1095" s="217" t="s">
        <v>1360</v>
      </c>
    </row>
    <row r="1096" s="14" customFormat="1">
      <c r="A1096" s="14"/>
      <c r="B1096" s="230"/>
      <c r="C1096" s="231"/>
      <c r="D1096" s="221" t="s">
        <v>168</v>
      </c>
      <c r="E1096" s="232" t="s">
        <v>19</v>
      </c>
      <c r="F1096" s="233" t="s">
        <v>1361</v>
      </c>
      <c r="G1096" s="231"/>
      <c r="H1096" s="234">
        <v>11.654999999999999</v>
      </c>
      <c r="I1096" s="235"/>
      <c r="J1096" s="231"/>
      <c r="K1096" s="231"/>
      <c r="L1096" s="236"/>
      <c r="M1096" s="237"/>
      <c r="N1096" s="238"/>
      <c r="O1096" s="238"/>
      <c r="P1096" s="238"/>
      <c r="Q1096" s="238"/>
      <c r="R1096" s="238"/>
      <c r="S1096" s="238"/>
      <c r="T1096" s="23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0" t="s">
        <v>168</v>
      </c>
      <c r="AU1096" s="240" t="s">
        <v>174</v>
      </c>
      <c r="AV1096" s="14" t="s">
        <v>82</v>
      </c>
      <c r="AW1096" s="14" t="s">
        <v>33</v>
      </c>
      <c r="AX1096" s="14" t="s">
        <v>72</v>
      </c>
      <c r="AY1096" s="240" t="s">
        <v>159</v>
      </c>
    </row>
    <row r="1097" s="15" customFormat="1">
      <c r="A1097" s="15"/>
      <c r="B1097" s="241"/>
      <c r="C1097" s="242"/>
      <c r="D1097" s="221" t="s">
        <v>168</v>
      </c>
      <c r="E1097" s="243" t="s">
        <v>19</v>
      </c>
      <c r="F1097" s="244" t="s">
        <v>173</v>
      </c>
      <c r="G1097" s="242"/>
      <c r="H1097" s="245">
        <v>11.654999999999999</v>
      </c>
      <c r="I1097" s="246"/>
      <c r="J1097" s="242"/>
      <c r="K1097" s="242"/>
      <c r="L1097" s="247"/>
      <c r="M1097" s="248"/>
      <c r="N1097" s="249"/>
      <c r="O1097" s="249"/>
      <c r="P1097" s="249"/>
      <c r="Q1097" s="249"/>
      <c r="R1097" s="249"/>
      <c r="S1097" s="249"/>
      <c r="T1097" s="250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51" t="s">
        <v>168</v>
      </c>
      <c r="AU1097" s="251" t="s">
        <v>174</v>
      </c>
      <c r="AV1097" s="15" t="s">
        <v>174</v>
      </c>
      <c r="AW1097" s="15" t="s">
        <v>33</v>
      </c>
      <c r="AX1097" s="15" t="s">
        <v>80</v>
      </c>
      <c r="AY1097" s="251" t="s">
        <v>159</v>
      </c>
    </row>
    <row r="1098" s="2" customFormat="1" ht="16.5" customHeight="1">
      <c r="A1098" s="40"/>
      <c r="B1098" s="41"/>
      <c r="C1098" s="263" t="s">
        <v>1362</v>
      </c>
      <c r="D1098" s="263" t="s">
        <v>413</v>
      </c>
      <c r="E1098" s="264" t="s">
        <v>1259</v>
      </c>
      <c r="F1098" s="265" t="s">
        <v>1260</v>
      </c>
      <c r="G1098" s="266" t="s">
        <v>263</v>
      </c>
      <c r="H1098" s="267">
        <v>13.403000000000001</v>
      </c>
      <c r="I1098" s="268"/>
      <c r="J1098" s="269">
        <f>ROUND(I1098*H1098,2)</f>
        <v>0</v>
      </c>
      <c r="K1098" s="265" t="s">
        <v>165</v>
      </c>
      <c r="L1098" s="270"/>
      <c r="M1098" s="271" t="s">
        <v>19</v>
      </c>
      <c r="N1098" s="272" t="s">
        <v>43</v>
      </c>
      <c r="O1098" s="86"/>
      <c r="P1098" s="215">
        <f>O1098*H1098</f>
        <v>0</v>
      </c>
      <c r="Q1098" s="215">
        <v>0.0019</v>
      </c>
      <c r="R1098" s="215">
        <f>Q1098*H1098</f>
        <v>0.025465700000000001</v>
      </c>
      <c r="S1098" s="215">
        <v>0</v>
      </c>
      <c r="T1098" s="216">
        <f>S1098*H1098</f>
        <v>0</v>
      </c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R1098" s="217" t="s">
        <v>407</v>
      </c>
      <c r="AT1098" s="217" t="s">
        <v>413</v>
      </c>
      <c r="AU1098" s="217" t="s">
        <v>174</v>
      </c>
      <c r="AY1098" s="19" t="s">
        <v>159</v>
      </c>
      <c r="BE1098" s="218">
        <f>IF(N1098="základní",J1098,0)</f>
        <v>0</v>
      </c>
      <c r="BF1098" s="218">
        <f>IF(N1098="snížená",J1098,0)</f>
        <v>0</v>
      </c>
      <c r="BG1098" s="218">
        <f>IF(N1098="zákl. přenesená",J1098,0)</f>
        <v>0</v>
      </c>
      <c r="BH1098" s="218">
        <f>IF(N1098="sníž. přenesená",J1098,0)</f>
        <v>0</v>
      </c>
      <c r="BI1098" s="218">
        <f>IF(N1098="nulová",J1098,0)</f>
        <v>0</v>
      </c>
      <c r="BJ1098" s="19" t="s">
        <v>80</v>
      </c>
      <c r="BK1098" s="218">
        <f>ROUND(I1098*H1098,2)</f>
        <v>0</v>
      </c>
      <c r="BL1098" s="19" t="s">
        <v>260</v>
      </c>
      <c r="BM1098" s="217" t="s">
        <v>1363</v>
      </c>
    </row>
    <row r="1099" s="14" customFormat="1">
      <c r="A1099" s="14"/>
      <c r="B1099" s="230"/>
      <c r="C1099" s="231"/>
      <c r="D1099" s="221" t="s">
        <v>168</v>
      </c>
      <c r="E1099" s="231"/>
      <c r="F1099" s="233" t="s">
        <v>1364</v>
      </c>
      <c r="G1099" s="231"/>
      <c r="H1099" s="234">
        <v>13.403000000000001</v>
      </c>
      <c r="I1099" s="235"/>
      <c r="J1099" s="231"/>
      <c r="K1099" s="231"/>
      <c r="L1099" s="236"/>
      <c r="M1099" s="237"/>
      <c r="N1099" s="238"/>
      <c r="O1099" s="238"/>
      <c r="P1099" s="238"/>
      <c r="Q1099" s="238"/>
      <c r="R1099" s="238"/>
      <c r="S1099" s="238"/>
      <c r="T1099" s="23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40" t="s">
        <v>168</v>
      </c>
      <c r="AU1099" s="240" t="s">
        <v>174</v>
      </c>
      <c r="AV1099" s="14" t="s">
        <v>82</v>
      </c>
      <c r="AW1099" s="14" t="s">
        <v>4</v>
      </c>
      <c r="AX1099" s="14" t="s">
        <v>80</v>
      </c>
      <c r="AY1099" s="240" t="s">
        <v>159</v>
      </c>
    </row>
    <row r="1100" s="2" customFormat="1" ht="37.8" customHeight="1">
      <c r="A1100" s="40"/>
      <c r="B1100" s="41"/>
      <c r="C1100" s="206" t="s">
        <v>1365</v>
      </c>
      <c r="D1100" s="206" t="s">
        <v>161</v>
      </c>
      <c r="E1100" s="207" t="s">
        <v>1366</v>
      </c>
      <c r="F1100" s="208" t="s">
        <v>1367</v>
      </c>
      <c r="G1100" s="209" t="s">
        <v>263</v>
      </c>
      <c r="H1100" s="210">
        <v>12.699999999999999</v>
      </c>
      <c r="I1100" s="211"/>
      <c r="J1100" s="212">
        <f>ROUND(I1100*H1100,2)</f>
        <v>0</v>
      </c>
      <c r="K1100" s="208" t="s">
        <v>165</v>
      </c>
      <c r="L1100" s="46"/>
      <c r="M1100" s="213" t="s">
        <v>19</v>
      </c>
      <c r="N1100" s="214" t="s">
        <v>43</v>
      </c>
      <c r="O1100" s="86"/>
      <c r="P1100" s="215">
        <f>O1100*H1100</f>
        <v>0</v>
      </c>
      <c r="Q1100" s="215">
        <v>0.00014999999999999999</v>
      </c>
      <c r="R1100" s="215">
        <f>Q1100*H1100</f>
        <v>0.0019049999999999998</v>
      </c>
      <c r="S1100" s="215">
        <v>0</v>
      </c>
      <c r="T1100" s="216">
        <f>S1100*H1100</f>
        <v>0</v>
      </c>
      <c r="U1100" s="40"/>
      <c r="V1100" s="40"/>
      <c r="W1100" s="40"/>
      <c r="X1100" s="40"/>
      <c r="Y1100" s="40"/>
      <c r="Z1100" s="40"/>
      <c r="AA1100" s="40"/>
      <c r="AB1100" s="40"/>
      <c r="AC1100" s="40"/>
      <c r="AD1100" s="40"/>
      <c r="AE1100" s="40"/>
      <c r="AR1100" s="217" t="s">
        <v>260</v>
      </c>
      <c r="AT1100" s="217" t="s">
        <v>161</v>
      </c>
      <c r="AU1100" s="217" t="s">
        <v>174</v>
      </c>
      <c r="AY1100" s="19" t="s">
        <v>159</v>
      </c>
      <c r="BE1100" s="218">
        <f>IF(N1100="základní",J1100,0)</f>
        <v>0</v>
      </c>
      <c r="BF1100" s="218">
        <f>IF(N1100="snížená",J1100,0)</f>
        <v>0</v>
      </c>
      <c r="BG1100" s="218">
        <f>IF(N1100="zákl. přenesená",J1100,0)</f>
        <v>0</v>
      </c>
      <c r="BH1100" s="218">
        <f>IF(N1100="sníž. přenesená",J1100,0)</f>
        <v>0</v>
      </c>
      <c r="BI1100" s="218">
        <f>IF(N1100="nulová",J1100,0)</f>
        <v>0</v>
      </c>
      <c r="BJ1100" s="19" t="s">
        <v>80</v>
      </c>
      <c r="BK1100" s="218">
        <f>ROUND(I1100*H1100,2)</f>
        <v>0</v>
      </c>
      <c r="BL1100" s="19" t="s">
        <v>260</v>
      </c>
      <c r="BM1100" s="217" t="s">
        <v>1368</v>
      </c>
    </row>
    <row r="1101" s="14" customFormat="1">
      <c r="A1101" s="14"/>
      <c r="B1101" s="230"/>
      <c r="C1101" s="231"/>
      <c r="D1101" s="221" t="s">
        <v>168</v>
      </c>
      <c r="E1101" s="232" t="s">
        <v>19</v>
      </c>
      <c r="F1101" s="233" t="s">
        <v>1369</v>
      </c>
      <c r="G1101" s="231"/>
      <c r="H1101" s="234">
        <v>12.699999999999999</v>
      </c>
      <c r="I1101" s="235"/>
      <c r="J1101" s="231"/>
      <c r="K1101" s="231"/>
      <c r="L1101" s="236"/>
      <c r="M1101" s="237"/>
      <c r="N1101" s="238"/>
      <c r="O1101" s="238"/>
      <c r="P1101" s="238"/>
      <c r="Q1101" s="238"/>
      <c r="R1101" s="238"/>
      <c r="S1101" s="238"/>
      <c r="T1101" s="23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40" t="s">
        <v>168</v>
      </c>
      <c r="AU1101" s="240" t="s">
        <v>174</v>
      </c>
      <c r="AV1101" s="14" t="s">
        <v>82</v>
      </c>
      <c r="AW1101" s="14" t="s">
        <v>33</v>
      </c>
      <c r="AX1101" s="14" t="s">
        <v>72</v>
      </c>
      <c r="AY1101" s="240" t="s">
        <v>159</v>
      </c>
    </row>
    <row r="1102" s="15" customFormat="1">
      <c r="A1102" s="15"/>
      <c r="B1102" s="241"/>
      <c r="C1102" s="242"/>
      <c r="D1102" s="221" t="s">
        <v>168</v>
      </c>
      <c r="E1102" s="243" t="s">
        <v>19</v>
      </c>
      <c r="F1102" s="244" t="s">
        <v>173</v>
      </c>
      <c r="G1102" s="242"/>
      <c r="H1102" s="245">
        <v>12.699999999999999</v>
      </c>
      <c r="I1102" s="246"/>
      <c r="J1102" s="242"/>
      <c r="K1102" s="242"/>
      <c r="L1102" s="247"/>
      <c r="M1102" s="248"/>
      <c r="N1102" s="249"/>
      <c r="O1102" s="249"/>
      <c r="P1102" s="249"/>
      <c r="Q1102" s="249"/>
      <c r="R1102" s="249"/>
      <c r="S1102" s="249"/>
      <c r="T1102" s="250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51" t="s">
        <v>168</v>
      </c>
      <c r="AU1102" s="251" t="s">
        <v>174</v>
      </c>
      <c r="AV1102" s="15" t="s">
        <v>174</v>
      </c>
      <c r="AW1102" s="15" t="s">
        <v>33</v>
      </c>
      <c r="AX1102" s="15" t="s">
        <v>80</v>
      </c>
      <c r="AY1102" s="251" t="s">
        <v>159</v>
      </c>
    </row>
    <row r="1103" s="2" customFormat="1" ht="16.5" customHeight="1">
      <c r="A1103" s="40"/>
      <c r="B1103" s="41"/>
      <c r="C1103" s="263" t="s">
        <v>1370</v>
      </c>
      <c r="D1103" s="263" t="s">
        <v>413</v>
      </c>
      <c r="E1103" s="264" t="s">
        <v>1259</v>
      </c>
      <c r="F1103" s="265" t="s">
        <v>1260</v>
      </c>
      <c r="G1103" s="266" t="s">
        <v>263</v>
      </c>
      <c r="H1103" s="267">
        <v>14.605</v>
      </c>
      <c r="I1103" s="268"/>
      <c r="J1103" s="269">
        <f>ROUND(I1103*H1103,2)</f>
        <v>0</v>
      </c>
      <c r="K1103" s="265" t="s">
        <v>165</v>
      </c>
      <c r="L1103" s="270"/>
      <c r="M1103" s="271" t="s">
        <v>19</v>
      </c>
      <c r="N1103" s="272" t="s">
        <v>43</v>
      </c>
      <c r="O1103" s="86"/>
      <c r="P1103" s="215">
        <f>O1103*H1103</f>
        <v>0</v>
      </c>
      <c r="Q1103" s="215">
        <v>0.0019</v>
      </c>
      <c r="R1103" s="215">
        <f>Q1103*H1103</f>
        <v>0.0277495</v>
      </c>
      <c r="S1103" s="215">
        <v>0</v>
      </c>
      <c r="T1103" s="216">
        <f>S1103*H1103</f>
        <v>0</v>
      </c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R1103" s="217" t="s">
        <v>407</v>
      </c>
      <c r="AT1103" s="217" t="s">
        <v>413</v>
      </c>
      <c r="AU1103" s="217" t="s">
        <v>174</v>
      </c>
      <c r="AY1103" s="19" t="s">
        <v>159</v>
      </c>
      <c r="BE1103" s="218">
        <f>IF(N1103="základní",J1103,0)</f>
        <v>0</v>
      </c>
      <c r="BF1103" s="218">
        <f>IF(N1103="snížená",J1103,0)</f>
        <v>0</v>
      </c>
      <c r="BG1103" s="218">
        <f>IF(N1103="zákl. přenesená",J1103,0)</f>
        <v>0</v>
      </c>
      <c r="BH1103" s="218">
        <f>IF(N1103="sníž. přenesená",J1103,0)</f>
        <v>0</v>
      </c>
      <c r="BI1103" s="218">
        <f>IF(N1103="nulová",J1103,0)</f>
        <v>0</v>
      </c>
      <c r="BJ1103" s="19" t="s">
        <v>80</v>
      </c>
      <c r="BK1103" s="218">
        <f>ROUND(I1103*H1103,2)</f>
        <v>0</v>
      </c>
      <c r="BL1103" s="19" t="s">
        <v>260</v>
      </c>
      <c r="BM1103" s="217" t="s">
        <v>1371</v>
      </c>
    </row>
    <row r="1104" s="14" customFormat="1">
      <c r="A1104" s="14"/>
      <c r="B1104" s="230"/>
      <c r="C1104" s="231"/>
      <c r="D1104" s="221" t="s">
        <v>168</v>
      </c>
      <c r="E1104" s="231"/>
      <c r="F1104" s="233" t="s">
        <v>1372</v>
      </c>
      <c r="G1104" s="231"/>
      <c r="H1104" s="234">
        <v>14.605</v>
      </c>
      <c r="I1104" s="235"/>
      <c r="J1104" s="231"/>
      <c r="K1104" s="231"/>
      <c r="L1104" s="236"/>
      <c r="M1104" s="237"/>
      <c r="N1104" s="238"/>
      <c r="O1104" s="238"/>
      <c r="P1104" s="238"/>
      <c r="Q1104" s="238"/>
      <c r="R1104" s="238"/>
      <c r="S1104" s="238"/>
      <c r="T1104" s="239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40" t="s">
        <v>168</v>
      </c>
      <c r="AU1104" s="240" t="s">
        <v>174</v>
      </c>
      <c r="AV1104" s="14" t="s">
        <v>82</v>
      </c>
      <c r="AW1104" s="14" t="s">
        <v>4</v>
      </c>
      <c r="AX1104" s="14" t="s">
        <v>80</v>
      </c>
      <c r="AY1104" s="240" t="s">
        <v>159</v>
      </c>
    </row>
    <row r="1105" s="2" customFormat="1" ht="37.8" customHeight="1">
      <c r="A1105" s="40"/>
      <c r="B1105" s="41"/>
      <c r="C1105" s="206" t="s">
        <v>1373</v>
      </c>
      <c r="D1105" s="206" t="s">
        <v>161</v>
      </c>
      <c r="E1105" s="207" t="s">
        <v>1374</v>
      </c>
      <c r="F1105" s="208" t="s">
        <v>1375</v>
      </c>
      <c r="G1105" s="209" t="s">
        <v>263</v>
      </c>
      <c r="H1105" s="210">
        <v>4</v>
      </c>
      <c r="I1105" s="211"/>
      <c r="J1105" s="212">
        <f>ROUND(I1105*H1105,2)</f>
        <v>0</v>
      </c>
      <c r="K1105" s="208" t="s">
        <v>165</v>
      </c>
      <c r="L1105" s="46"/>
      <c r="M1105" s="213" t="s">
        <v>19</v>
      </c>
      <c r="N1105" s="214" t="s">
        <v>43</v>
      </c>
      <c r="O1105" s="86"/>
      <c r="P1105" s="215">
        <f>O1105*H1105</f>
        <v>0</v>
      </c>
      <c r="Q1105" s="215">
        <v>0.00023000000000000001</v>
      </c>
      <c r="R1105" s="215">
        <f>Q1105*H1105</f>
        <v>0.00092000000000000003</v>
      </c>
      <c r="S1105" s="215">
        <v>0</v>
      </c>
      <c r="T1105" s="216">
        <f>S1105*H1105</f>
        <v>0</v>
      </c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R1105" s="217" t="s">
        <v>260</v>
      </c>
      <c r="AT1105" s="217" t="s">
        <v>161</v>
      </c>
      <c r="AU1105" s="217" t="s">
        <v>174</v>
      </c>
      <c r="AY1105" s="19" t="s">
        <v>159</v>
      </c>
      <c r="BE1105" s="218">
        <f>IF(N1105="základní",J1105,0)</f>
        <v>0</v>
      </c>
      <c r="BF1105" s="218">
        <f>IF(N1105="snížená",J1105,0)</f>
        <v>0</v>
      </c>
      <c r="BG1105" s="218">
        <f>IF(N1105="zákl. přenesená",J1105,0)</f>
        <v>0</v>
      </c>
      <c r="BH1105" s="218">
        <f>IF(N1105="sníž. přenesená",J1105,0)</f>
        <v>0</v>
      </c>
      <c r="BI1105" s="218">
        <f>IF(N1105="nulová",J1105,0)</f>
        <v>0</v>
      </c>
      <c r="BJ1105" s="19" t="s">
        <v>80</v>
      </c>
      <c r="BK1105" s="218">
        <f>ROUND(I1105*H1105,2)</f>
        <v>0</v>
      </c>
      <c r="BL1105" s="19" t="s">
        <v>260</v>
      </c>
      <c r="BM1105" s="217" t="s">
        <v>1376</v>
      </c>
    </row>
    <row r="1106" s="14" customFormat="1">
      <c r="A1106" s="14"/>
      <c r="B1106" s="230"/>
      <c r="C1106" s="231"/>
      <c r="D1106" s="221" t="s">
        <v>168</v>
      </c>
      <c r="E1106" s="232" t="s">
        <v>19</v>
      </c>
      <c r="F1106" s="233" t="s">
        <v>1275</v>
      </c>
      <c r="G1106" s="231"/>
      <c r="H1106" s="234">
        <v>4</v>
      </c>
      <c r="I1106" s="235"/>
      <c r="J1106" s="231"/>
      <c r="K1106" s="231"/>
      <c r="L1106" s="236"/>
      <c r="M1106" s="237"/>
      <c r="N1106" s="238"/>
      <c r="O1106" s="238"/>
      <c r="P1106" s="238"/>
      <c r="Q1106" s="238"/>
      <c r="R1106" s="238"/>
      <c r="S1106" s="238"/>
      <c r="T1106" s="239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40" t="s">
        <v>168</v>
      </c>
      <c r="AU1106" s="240" t="s">
        <v>174</v>
      </c>
      <c r="AV1106" s="14" t="s">
        <v>82</v>
      </c>
      <c r="AW1106" s="14" t="s">
        <v>33</v>
      </c>
      <c r="AX1106" s="14" t="s">
        <v>72</v>
      </c>
      <c r="AY1106" s="240" t="s">
        <v>159</v>
      </c>
    </row>
    <row r="1107" s="15" customFormat="1">
      <c r="A1107" s="15"/>
      <c r="B1107" s="241"/>
      <c r="C1107" s="242"/>
      <c r="D1107" s="221" t="s">
        <v>168</v>
      </c>
      <c r="E1107" s="243" t="s">
        <v>19</v>
      </c>
      <c r="F1107" s="244" t="s">
        <v>173</v>
      </c>
      <c r="G1107" s="242"/>
      <c r="H1107" s="245">
        <v>4</v>
      </c>
      <c r="I1107" s="246"/>
      <c r="J1107" s="242"/>
      <c r="K1107" s="242"/>
      <c r="L1107" s="247"/>
      <c r="M1107" s="248"/>
      <c r="N1107" s="249"/>
      <c r="O1107" s="249"/>
      <c r="P1107" s="249"/>
      <c r="Q1107" s="249"/>
      <c r="R1107" s="249"/>
      <c r="S1107" s="249"/>
      <c r="T1107" s="250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T1107" s="251" t="s">
        <v>168</v>
      </c>
      <c r="AU1107" s="251" t="s">
        <v>174</v>
      </c>
      <c r="AV1107" s="15" t="s">
        <v>174</v>
      </c>
      <c r="AW1107" s="15" t="s">
        <v>33</v>
      </c>
      <c r="AX1107" s="15" t="s">
        <v>80</v>
      </c>
      <c r="AY1107" s="251" t="s">
        <v>159</v>
      </c>
    </row>
    <row r="1108" s="2" customFormat="1" ht="16.5" customHeight="1">
      <c r="A1108" s="40"/>
      <c r="B1108" s="41"/>
      <c r="C1108" s="263" t="s">
        <v>1377</v>
      </c>
      <c r="D1108" s="263" t="s">
        <v>413</v>
      </c>
      <c r="E1108" s="264" t="s">
        <v>1259</v>
      </c>
      <c r="F1108" s="265" t="s">
        <v>1260</v>
      </c>
      <c r="G1108" s="266" t="s">
        <v>263</v>
      </c>
      <c r="H1108" s="267">
        <v>4.5999999999999996</v>
      </c>
      <c r="I1108" s="268"/>
      <c r="J1108" s="269">
        <f>ROUND(I1108*H1108,2)</f>
        <v>0</v>
      </c>
      <c r="K1108" s="265" t="s">
        <v>165</v>
      </c>
      <c r="L1108" s="270"/>
      <c r="M1108" s="271" t="s">
        <v>19</v>
      </c>
      <c r="N1108" s="272" t="s">
        <v>43</v>
      </c>
      <c r="O1108" s="86"/>
      <c r="P1108" s="215">
        <f>O1108*H1108</f>
        <v>0</v>
      </c>
      <c r="Q1108" s="215">
        <v>0.0019</v>
      </c>
      <c r="R1108" s="215">
        <f>Q1108*H1108</f>
        <v>0.0087399999999999995</v>
      </c>
      <c r="S1108" s="215">
        <v>0</v>
      </c>
      <c r="T1108" s="216">
        <f>S1108*H1108</f>
        <v>0</v>
      </c>
      <c r="U1108" s="40"/>
      <c r="V1108" s="40"/>
      <c r="W1108" s="40"/>
      <c r="X1108" s="40"/>
      <c r="Y1108" s="40"/>
      <c r="Z1108" s="40"/>
      <c r="AA1108" s="40"/>
      <c r="AB1108" s="40"/>
      <c r="AC1108" s="40"/>
      <c r="AD1108" s="40"/>
      <c r="AE1108" s="40"/>
      <c r="AR1108" s="217" t="s">
        <v>407</v>
      </c>
      <c r="AT1108" s="217" t="s">
        <v>413</v>
      </c>
      <c r="AU1108" s="217" t="s">
        <v>174</v>
      </c>
      <c r="AY1108" s="19" t="s">
        <v>159</v>
      </c>
      <c r="BE1108" s="218">
        <f>IF(N1108="základní",J1108,0)</f>
        <v>0</v>
      </c>
      <c r="BF1108" s="218">
        <f>IF(N1108="snížená",J1108,0)</f>
        <v>0</v>
      </c>
      <c r="BG1108" s="218">
        <f>IF(N1108="zákl. přenesená",J1108,0)</f>
        <v>0</v>
      </c>
      <c r="BH1108" s="218">
        <f>IF(N1108="sníž. přenesená",J1108,0)</f>
        <v>0</v>
      </c>
      <c r="BI1108" s="218">
        <f>IF(N1108="nulová",J1108,0)</f>
        <v>0</v>
      </c>
      <c r="BJ1108" s="19" t="s">
        <v>80</v>
      </c>
      <c r="BK1108" s="218">
        <f>ROUND(I1108*H1108,2)</f>
        <v>0</v>
      </c>
      <c r="BL1108" s="19" t="s">
        <v>260</v>
      </c>
      <c r="BM1108" s="217" t="s">
        <v>1378</v>
      </c>
    </row>
    <row r="1109" s="14" customFormat="1">
      <c r="A1109" s="14"/>
      <c r="B1109" s="230"/>
      <c r="C1109" s="231"/>
      <c r="D1109" s="221" t="s">
        <v>168</v>
      </c>
      <c r="E1109" s="231"/>
      <c r="F1109" s="233" t="s">
        <v>1278</v>
      </c>
      <c r="G1109" s="231"/>
      <c r="H1109" s="234">
        <v>4.5999999999999996</v>
      </c>
      <c r="I1109" s="235"/>
      <c r="J1109" s="231"/>
      <c r="K1109" s="231"/>
      <c r="L1109" s="236"/>
      <c r="M1109" s="237"/>
      <c r="N1109" s="238"/>
      <c r="O1109" s="238"/>
      <c r="P1109" s="238"/>
      <c r="Q1109" s="238"/>
      <c r="R1109" s="238"/>
      <c r="S1109" s="238"/>
      <c r="T1109" s="23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40" t="s">
        <v>168</v>
      </c>
      <c r="AU1109" s="240" t="s">
        <v>174</v>
      </c>
      <c r="AV1109" s="14" t="s">
        <v>82</v>
      </c>
      <c r="AW1109" s="14" t="s">
        <v>4</v>
      </c>
      <c r="AX1109" s="14" t="s">
        <v>80</v>
      </c>
      <c r="AY1109" s="240" t="s">
        <v>159</v>
      </c>
    </row>
    <row r="1110" s="2" customFormat="1" ht="21.75" customHeight="1">
      <c r="A1110" s="40"/>
      <c r="B1110" s="41"/>
      <c r="C1110" s="206" t="s">
        <v>1379</v>
      </c>
      <c r="D1110" s="206" t="s">
        <v>161</v>
      </c>
      <c r="E1110" s="207" t="s">
        <v>1295</v>
      </c>
      <c r="F1110" s="208" t="s">
        <v>1296</v>
      </c>
      <c r="G1110" s="209" t="s">
        <v>263</v>
      </c>
      <c r="H1110" s="210">
        <v>28.355</v>
      </c>
      <c r="I1110" s="211"/>
      <c r="J1110" s="212">
        <f>ROUND(I1110*H1110,2)</f>
        <v>0</v>
      </c>
      <c r="K1110" s="208" t="s">
        <v>165</v>
      </c>
      <c r="L1110" s="46"/>
      <c r="M1110" s="213" t="s">
        <v>19</v>
      </c>
      <c r="N1110" s="214" t="s">
        <v>43</v>
      </c>
      <c r="O1110" s="86"/>
      <c r="P1110" s="215">
        <f>O1110*H1110</f>
        <v>0</v>
      </c>
      <c r="Q1110" s="215">
        <v>0</v>
      </c>
      <c r="R1110" s="215">
        <f>Q1110*H1110</f>
        <v>0</v>
      </c>
      <c r="S1110" s="215">
        <v>0</v>
      </c>
      <c r="T1110" s="216">
        <f>S1110*H1110</f>
        <v>0</v>
      </c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R1110" s="217" t="s">
        <v>260</v>
      </c>
      <c r="AT1110" s="217" t="s">
        <v>161</v>
      </c>
      <c r="AU1110" s="217" t="s">
        <v>174</v>
      </c>
      <c r="AY1110" s="19" t="s">
        <v>159</v>
      </c>
      <c r="BE1110" s="218">
        <f>IF(N1110="základní",J1110,0)</f>
        <v>0</v>
      </c>
      <c r="BF1110" s="218">
        <f>IF(N1110="snížená",J1110,0)</f>
        <v>0</v>
      </c>
      <c r="BG1110" s="218">
        <f>IF(N1110="zákl. přenesená",J1110,0)</f>
        <v>0</v>
      </c>
      <c r="BH1110" s="218">
        <f>IF(N1110="sníž. přenesená",J1110,0)</f>
        <v>0</v>
      </c>
      <c r="BI1110" s="218">
        <f>IF(N1110="nulová",J1110,0)</f>
        <v>0</v>
      </c>
      <c r="BJ1110" s="19" t="s">
        <v>80</v>
      </c>
      <c r="BK1110" s="218">
        <f>ROUND(I1110*H1110,2)</f>
        <v>0</v>
      </c>
      <c r="BL1110" s="19" t="s">
        <v>260</v>
      </c>
      <c r="BM1110" s="217" t="s">
        <v>1380</v>
      </c>
    </row>
    <row r="1111" s="14" customFormat="1">
      <c r="A1111" s="14"/>
      <c r="B1111" s="230"/>
      <c r="C1111" s="231"/>
      <c r="D1111" s="221" t="s">
        <v>168</v>
      </c>
      <c r="E1111" s="232" t="s">
        <v>19</v>
      </c>
      <c r="F1111" s="233" t="s">
        <v>1381</v>
      </c>
      <c r="G1111" s="231"/>
      <c r="H1111" s="234">
        <v>28.355</v>
      </c>
      <c r="I1111" s="235"/>
      <c r="J1111" s="231"/>
      <c r="K1111" s="231"/>
      <c r="L1111" s="236"/>
      <c r="M1111" s="237"/>
      <c r="N1111" s="238"/>
      <c r="O1111" s="238"/>
      <c r="P1111" s="238"/>
      <c r="Q1111" s="238"/>
      <c r="R1111" s="238"/>
      <c r="S1111" s="238"/>
      <c r="T1111" s="23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40" t="s">
        <v>168</v>
      </c>
      <c r="AU1111" s="240" t="s">
        <v>174</v>
      </c>
      <c r="AV1111" s="14" t="s">
        <v>82</v>
      </c>
      <c r="AW1111" s="14" t="s">
        <v>33</v>
      </c>
      <c r="AX1111" s="14" t="s">
        <v>72</v>
      </c>
      <c r="AY1111" s="240" t="s">
        <v>159</v>
      </c>
    </row>
    <row r="1112" s="15" customFormat="1">
      <c r="A1112" s="15"/>
      <c r="B1112" s="241"/>
      <c r="C1112" s="242"/>
      <c r="D1112" s="221" t="s">
        <v>168</v>
      </c>
      <c r="E1112" s="243" t="s">
        <v>19</v>
      </c>
      <c r="F1112" s="244" t="s">
        <v>173</v>
      </c>
      <c r="G1112" s="242"/>
      <c r="H1112" s="245">
        <v>28.355</v>
      </c>
      <c r="I1112" s="246"/>
      <c r="J1112" s="242"/>
      <c r="K1112" s="242"/>
      <c r="L1112" s="247"/>
      <c r="M1112" s="248"/>
      <c r="N1112" s="249"/>
      <c r="O1112" s="249"/>
      <c r="P1112" s="249"/>
      <c r="Q1112" s="249"/>
      <c r="R1112" s="249"/>
      <c r="S1112" s="249"/>
      <c r="T1112" s="250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15"/>
      <c r="AT1112" s="251" t="s">
        <v>168</v>
      </c>
      <c r="AU1112" s="251" t="s">
        <v>174</v>
      </c>
      <c r="AV1112" s="15" t="s">
        <v>174</v>
      </c>
      <c r="AW1112" s="15" t="s">
        <v>33</v>
      </c>
      <c r="AX1112" s="15" t="s">
        <v>80</v>
      </c>
      <c r="AY1112" s="251" t="s">
        <v>159</v>
      </c>
    </row>
    <row r="1113" s="2" customFormat="1" ht="16.5" customHeight="1">
      <c r="A1113" s="40"/>
      <c r="B1113" s="41"/>
      <c r="C1113" s="263" t="s">
        <v>1382</v>
      </c>
      <c r="D1113" s="263" t="s">
        <v>413</v>
      </c>
      <c r="E1113" s="264" t="s">
        <v>1383</v>
      </c>
      <c r="F1113" s="265" t="s">
        <v>1384</v>
      </c>
      <c r="G1113" s="266" t="s">
        <v>263</v>
      </c>
      <c r="H1113" s="267">
        <v>32.607999999999997</v>
      </c>
      <c r="I1113" s="268"/>
      <c r="J1113" s="269">
        <f>ROUND(I1113*H1113,2)</f>
        <v>0</v>
      </c>
      <c r="K1113" s="265" t="s">
        <v>165</v>
      </c>
      <c r="L1113" s="270"/>
      <c r="M1113" s="271" t="s">
        <v>19</v>
      </c>
      <c r="N1113" s="272" t="s">
        <v>43</v>
      </c>
      <c r="O1113" s="86"/>
      <c r="P1113" s="215">
        <f>O1113*H1113</f>
        <v>0</v>
      </c>
      <c r="Q1113" s="215">
        <v>0.00029999999999999997</v>
      </c>
      <c r="R1113" s="215">
        <f>Q1113*H1113</f>
        <v>0.0097823999999999984</v>
      </c>
      <c r="S1113" s="215">
        <v>0</v>
      </c>
      <c r="T1113" s="216">
        <f>S1113*H1113</f>
        <v>0</v>
      </c>
      <c r="U1113" s="40"/>
      <c r="V1113" s="40"/>
      <c r="W1113" s="40"/>
      <c r="X1113" s="40"/>
      <c r="Y1113" s="40"/>
      <c r="Z1113" s="40"/>
      <c r="AA1113" s="40"/>
      <c r="AB1113" s="40"/>
      <c r="AC1113" s="40"/>
      <c r="AD1113" s="40"/>
      <c r="AE1113" s="40"/>
      <c r="AR1113" s="217" t="s">
        <v>407</v>
      </c>
      <c r="AT1113" s="217" t="s">
        <v>413</v>
      </c>
      <c r="AU1113" s="217" t="s">
        <v>174</v>
      </c>
      <c r="AY1113" s="19" t="s">
        <v>159</v>
      </c>
      <c r="BE1113" s="218">
        <f>IF(N1113="základní",J1113,0)</f>
        <v>0</v>
      </c>
      <c r="BF1113" s="218">
        <f>IF(N1113="snížená",J1113,0)</f>
        <v>0</v>
      </c>
      <c r="BG1113" s="218">
        <f>IF(N1113="zákl. přenesená",J1113,0)</f>
        <v>0</v>
      </c>
      <c r="BH1113" s="218">
        <f>IF(N1113="sníž. přenesená",J1113,0)</f>
        <v>0</v>
      </c>
      <c r="BI1113" s="218">
        <f>IF(N1113="nulová",J1113,0)</f>
        <v>0</v>
      </c>
      <c r="BJ1113" s="19" t="s">
        <v>80</v>
      </c>
      <c r="BK1113" s="218">
        <f>ROUND(I1113*H1113,2)</f>
        <v>0</v>
      </c>
      <c r="BL1113" s="19" t="s">
        <v>260</v>
      </c>
      <c r="BM1113" s="217" t="s">
        <v>1385</v>
      </c>
    </row>
    <row r="1114" s="14" customFormat="1">
      <c r="A1114" s="14"/>
      <c r="B1114" s="230"/>
      <c r="C1114" s="231"/>
      <c r="D1114" s="221" t="s">
        <v>168</v>
      </c>
      <c r="E1114" s="231"/>
      <c r="F1114" s="233" t="s">
        <v>1386</v>
      </c>
      <c r="G1114" s="231"/>
      <c r="H1114" s="234">
        <v>32.607999999999997</v>
      </c>
      <c r="I1114" s="235"/>
      <c r="J1114" s="231"/>
      <c r="K1114" s="231"/>
      <c r="L1114" s="236"/>
      <c r="M1114" s="237"/>
      <c r="N1114" s="238"/>
      <c r="O1114" s="238"/>
      <c r="P1114" s="238"/>
      <c r="Q1114" s="238"/>
      <c r="R1114" s="238"/>
      <c r="S1114" s="238"/>
      <c r="T1114" s="23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0" t="s">
        <v>168</v>
      </c>
      <c r="AU1114" s="240" t="s">
        <v>174</v>
      </c>
      <c r="AV1114" s="14" t="s">
        <v>82</v>
      </c>
      <c r="AW1114" s="14" t="s">
        <v>4</v>
      </c>
      <c r="AX1114" s="14" t="s">
        <v>80</v>
      </c>
      <c r="AY1114" s="240" t="s">
        <v>159</v>
      </c>
    </row>
    <row r="1115" s="2" customFormat="1" ht="24.15" customHeight="1">
      <c r="A1115" s="40"/>
      <c r="B1115" s="41"/>
      <c r="C1115" s="206" t="s">
        <v>1387</v>
      </c>
      <c r="D1115" s="206" t="s">
        <v>161</v>
      </c>
      <c r="E1115" s="207" t="s">
        <v>1280</v>
      </c>
      <c r="F1115" s="208" t="s">
        <v>1281</v>
      </c>
      <c r="G1115" s="209" t="s">
        <v>263</v>
      </c>
      <c r="H1115" s="210">
        <v>4.9080000000000004</v>
      </c>
      <c r="I1115" s="211"/>
      <c r="J1115" s="212">
        <f>ROUND(I1115*H1115,2)</f>
        <v>0</v>
      </c>
      <c r="K1115" s="208" t="s">
        <v>165</v>
      </c>
      <c r="L1115" s="46"/>
      <c r="M1115" s="213" t="s">
        <v>19</v>
      </c>
      <c r="N1115" s="214" t="s">
        <v>43</v>
      </c>
      <c r="O1115" s="86"/>
      <c r="P1115" s="215">
        <f>O1115*H1115</f>
        <v>0</v>
      </c>
      <c r="Q1115" s="215">
        <v>0</v>
      </c>
      <c r="R1115" s="215">
        <f>Q1115*H1115</f>
        <v>0</v>
      </c>
      <c r="S1115" s="215">
        <v>0</v>
      </c>
      <c r="T1115" s="216">
        <f>S1115*H1115</f>
        <v>0</v>
      </c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R1115" s="217" t="s">
        <v>260</v>
      </c>
      <c r="AT1115" s="217" t="s">
        <v>161</v>
      </c>
      <c r="AU1115" s="217" t="s">
        <v>174</v>
      </c>
      <c r="AY1115" s="19" t="s">
        <v>159</v>
      </c>
      <c r="BE1115" s="218">
        <f>IF(N1115="základní",J1115,0)</f>
        <v>0</v>
      </c>
      <c r="BF1115" s="218">
        <f>IF(N1115="snížená",J1115,0)</f>
        <v>0</v>
      </c>
      <c r="BG1115" s="218">
        <f>IF(N1115="zákl. přenesená",J1115,0)</f>
        <v>0</v>
      </c>
      <c r="BH1115" s="218">
        <f>IF(N1115="sníž. přenesená",J1115,0)</f>
        <v>0</v>
      </c>
      <c r="BI1115" s="218">
        <f>IF(N1115="nulová",J1115,0)</f>
        <v>0</v>
      </c>
      <c r="BJ1115" s="19" t="s">
        <v>80</v>
      </c>
      <c r="BK1115" s="218">
        <f>ROUND(I1115*H1115,2)</f>
        <v>0</v>
      </c>
      <c r="BL1115" s="19" t="s">
        <v>260</v>
      </c>
      <c r="BM1115" s="217" t="s">
        <v>1388</v>
      </c>
    </row>
    <row r="1116" s="14" customFormat="1">
      <c r="A1116" s="14"/>
      <c r="B1116" s="230"/>
      <c r="C1116" s="231"/>
      <c r="D1116" s="221" t="s">
        <v>168</v>
      </c>
      <c r="E1116" s="232" t="s">
        <v>19</v>
      </c>
      <c r="F1116" s="233" t="s">
        <v>1389</v>
      </c>
      <c r="G1116" s="231"/>
      <c r="H1116" s="234">
        <v>0.53500000000000003</v>
      </c>
      <c r="I1116" s="235"/>
      <c r="J1116" s="231"/>
      <c r="K1116" s="231"/>
      <c r="L1116" s="236"/>
      <c r="M1116" s="237"/>
      <c r="N1116" s="238"/>
      <c r="O1116" s="238"/>
      <c r="P1116" s="238"/>
      <c r="Q1116" s="238"/>
      <c r="R1116" s="238"/>
      <c r="S1116" s="238"/>
      <c r="T1116" s="23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40" t="s">
        <v>168</v>
      </c>
      <c r="AU1116" s="240" t="s">
        <v>174</v>
      </c>
      <c r="AV1116" s="14" t="s">
        <v>82</v>
      </c>
      <c r="AW1116" s="14" t="s">
        <v>33</v>
      </c>
      <c r="AX1116" s="14" t="s">
        <v>72</v>
      </c>
      <c r="AY1116" s="240" t="s">
        <v>159</v>
      </c>
    </row>
    <row r="1117" s="14" customFormat="1">
      <c r="A1117" s="14"/>
      <c r="B1117" s="230"/>
      <c r="C1117" s="231"/>
      <c r="D1117" s="221" t="s">
        <v>168</v>
      </c>
      <c r="E1117" s="232" t="s">
        <v>19</v>
      </c>
      <c r="F1117" s="233" t="s">
        <v>1390</v>
      </c>
      <c r="G1117" s="231"/>
      <c r="H1117" s="234">
        <v>1.3380000000000001</v>
      </c>
      <c r="I1117" s="235"/>
      <c r="J1117" s="231"/>
      <c r="K1117" s="231"/>
      <c r="L1117" s="236"/>
      <c r="M1117" s="237"/>
      <c r="N1117" s="238"/>
      <c r="O1117" s="238"/>
      <c r="P1117" s="238"/>
      <c r="Q1117" s="238"/>
      <c r="R1117" s="238"/>
      <c r="S1117" s="238"/>
      <c r="T1117" s="23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40" t="s">
        <v>168</v>
      </c>
      <c r="AU1117" s="240" t="s">
        <v>174</v>
      </c>
      <c r="AV1117" s="14" t="s">
        <v>82</v>
      </c>
      <c r="AW1117" s="14" t="s">
        <v>33</v>
      </c>
      <c r="AX1117" s="14" t="s">
        <v>72</v>
      </c>
      <c r="AY1117" s="240" t="s">
        <v>159</v>
      </c>
    </row>
    <row r="1118" s="14" customFormat="1">
      <c r="A1118" s="14"/>
      <c r="B1118" s="230"/>
      <c r="C1118" s="231"/>
      <c r="D1118" s="221" t="s">
        <v>168</v>
      </c>
      <c r="E1118" s="232" t="s">
        <v>19</v>
      </c>
      <c r="F1118" s="233" t="s">
        <v>1391</v>
      </c>
      <c r="G1118" s="231"/>
      <c r="H1118" s="234">
        <v>2.5</v>
      </c>
      <c r="I1118" s="235"/>
      <c r="J1118" s="231"/>
      <c r="K1118" s="231"/>
      <c r="L1118" s="236"/>
      <c r="M1118" s="237"/>
      <c r="N1118" s="238"/>
      <c r="O1118" s="238"/>
      <c r="P1118" s="238"/>
      <c r="Q1118" s="238"/>
      <c r="R1118" s="238"/>
      <c r="S1118" s="238"/>
      <c r="T1118" s="239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40" t="s">
        <v>168</v>
      </c>
      <c r="AU1118" s="240" t="s">
        <v>174</v>
      </c>
      <c r="AV1118" s="14" t="s">
        <v>82</v>
      </c>
      <c r="AW1118" s="14" t="s">
        <v>33</v>
      </c>
      <c r="AX1118" s="14" t="s">
        <v>72</v>
      </c>
      <c r="AY1118" s="240" t="s">
        <v>159</v>
      </c>
    </row>
    <row r="1119" s="14" customFormat="1">
      <c r="A1119" s="14"/>
      <c r="B1119" s="230"/>
      <c r="C1119" s="231"/>
      <c r="D1119" s="221" t="s">
        <v>168</v>
      </c>
      <c r="E1119" s="232" t="s">
        <v>19</v>
      </c>
      <c r="F1119" s="233" t="s">
        <v>1392</v>
      </c>
      <c r="G1119" s="231"/>
      <c r="H1119" s="234">
        <v>0.53500000000000003</v>
      </c>
      <c r="I1119" s="235"/>
      <c r="J1119" s="231"/>
      <c r="K1119" s="231"/>
      <c r="L1119" s="236"/>
      <c r="M1119" s="237"/>
      <c r="N1119" s="238"/>
      <c r="O1119" s="238"/>
      <c r="P1119" s="238"/>
      <c r="Q1119" s="238"/>
      <c r="R1119" s="238"/>
      <c r="S1119" s="238"/>
      <c r="T1119" s="23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40" t="s">
        <v>168</v>
      </c>
      <c r="AU1119" s="240" t="s">
        <v>174</v>
      </c>
      <c r="AV1119" s="14" t="s">
        <v>82</v>
      </c>
      <c r="AW1119" s="14" t="s">
        <v>33</v>
      </c>
      <c r="AX1119" s="14" t="s">
        <v>72</v>
      </c>
      <c r="AY1119" s="240" t="s">
        <v>159</v>
      </c>
    </row>
    <row r="1120" s="15" customFormat="1">
      <c r="A1120" s="15"/>
      <c r="B1120" s="241"/>
      <c r="C1120" s="242"/>
      <c r="D1120" s="221" t="s">
        <v>168</v>
      </c>
      <c r="E1120" s="243" t="s">
        <v>19</v>
      </c>
      <c r="F1120" s="244" t="s">
        <v>173</v>
      </c>
      <c r="G1120" s="242"/>
      <c r="H1120" s="245">
        <v>4.9080000000000004</v>
      </c>
      <c r="I1120" s="246"/>
      <c r="J1120" s="242"/>
      <c r="K1120" s="242"/>
      <c r="L1120" s="247"/>
      <c r="M1120" s="248"/>
      <c r="N1120" s="249"/>
      <c r="O1120" s="249"/>
      <c r="P1120" s="249"/>
      <c r="Q1120" s="249"/>
      <c r="R1120" s="249"/>
      <c r="S1120" s="249"/>
      <c r="T1120" s="250"/>
      <c r="U1120" s="15"/>
      <c r="V1120" s="15"/>
      <c r="W1120" s="15"/>
      <c r="X1120" s="15"/>
      <c r="Y1120" s="15"/>
      <c r="Z1120" s="15"/>
      <c r="AA1120" s="15"/>
      <c r="AB1120" s="15"/>
      <c r="AC1120" s="15"/>
      <c r="AD1120" s="15"/>
      <c r="AE1120" s="15"/>
      <c r="AT1120" s="251" t="s">
        <v>168</v>
      </c>
      <c r="AU1120" s="251" t="s">
        <v>174</v>
      </c>
      <c r="AV1120" s="15" t="s">
        <v>174</v>
      </c>
      <c r="AW1120" s="15" t="s">
        <v>33</v>
      </c>
      <c r="AX1120" s="15" t="s">
        <v>80</v>
      </c>
      <c r="AY1120" s="251" t="s">
        <v>159</v>
      </c>
    </row>
    <row r="1121" s="2" customFormat="1" ht="24.15" customHeight="1">
      <c r="A1121" s="40"/>
      <c r="B1121" s="41"/>
      <c r="C1121" s="206" t="s">
        <v>1393</v>
      </c>
      <c r="D1121" s="206" t="s">
        <v>161</v>
      </c>
      <c r="E1121" s="207" t="s">
        <v>1394</v>
      </c>
      <c r="F1121" s="208" t="s">
        <v>1395</v>
      </c>
      <c r="G1121" s="209" t="s">
        <v>270</v>
      </c>
      <c r="H1121" s="210">
        <v>5.3499999999999996</v>
      </c>
      <c r="I1121" s="211"/>
      <c r="J1121" s="212">
        <f>ROUND(I1121*H1121,2)</f>
        <v>0</v>
      </c>
      <c r="K1121" s="208" t="s">
        <v>165</v>
      </c>
      <c r="L1121" s="46"/>
      <c r="M1121" s="213" t="s">
        <v>19</v>
      </c>
      <c r="N1121" s="214" t="s">
        <v>43</v>
      </c>
      <c r="O1121" s="86"/>
      <c r="P1121" s="215">
        <f>O1121*H1121</f>
        <v>0</v>
      </c>
      <c r="Q1121" s="215">
        <v>0.00059999999999999995</v>
      </c>
      <c r="R1121" s="215">
        <f>Q1121*H1121</f>
        <v>0.0032099999999999993</v>
      </c>
      <c r="S1121" s="215">
        <v>0</v>
      </c>
      <c r="T1121" s="216">
        <f>S1121*H1121</f>
        <v>0</v>
      </c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R1121" s="217" t="s">
        <v>260</v>
      </c>
      <c r="AT1121" s="217" t="s">
        <v>161</v>
      </c>
      <c r="AU1121" s="217" t="s">
        <v>174</v>
      </c>
      <c r="AY1121" s="19" t="s">
        <v>159</v>
      </c>
      <c r="BE1121" s="218">
        <f>IF(N1121="základní",J1121,0)</f>
        <v>0</v>
      </c>
      <c r="BF1121" s="218">
        <f>IF(N1121="snížená",J1121,0)</f>
        <v>0</v>
      </c>
      <c r="BG1121" s="218">
        <f>IF(N1121="zákl. přenesená",J1121,0)</f>
        <v>0</v>
      </c>
      <c r="BH1121" s="218">
        <f>IF(N1121="sníž. přenesená",J1121,0)</f>
        <v>0</v>
      </c>
      <c r="BI1121" s="218">
        <f>IF(N1121="nulová",J1121,0)</f>
        <v>0</v>
      </c>
      <c r="BJ1121" s="19" t="s">
        <v>80</v>
      </c>
      <c r="BK1121" s="218">
        <f>ROUND(I1121*H1121,2)</f>
        <v>0</v>
      </c>
      <c r="BL1121" s="19" t="s">
        <v>260</v>
      </c>
      <c r="BM1121" s="217" t="s">
        <v>1396</v>
      </c>
    </row>
    <row r="1122" s="14" customFormat="1">
      <c r="A1122" s="14"/>
      <c r="B1122" s="230"/>
      <c r="C1122" s="231"/>
      <c r="D1122" s="221" t="s">
        <v>168</v>
      </c>
      <c r="E1122" s="232" t="s">
        <v>19</v>
      </c>
      <c r="F1122" s="233" t="s">
        <v>815</v>
      </c>
      <c r="G1122" s="231"/>
      <c r="H1122" s="234">
        <v>5.3499999999999996</v>
      </c>
      <c r="I1122" s="235"/>
      <c r="J1122" s="231"/>
      <c r="K1122" s="231"/>
      <c r="L1122" s="236"/>
      <c r="M1122" s="237"/>
      <c r="N1122" s="238"/>
      <c r="O1122" s="238"/>
      <c r="P1122" s="238"/>
      <c r="Q1122" s="238"/>
      <c r="R1122" s="238"/>
      <c r="S1122" s="238"/>
      <c r="T1122" s="23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40" t="s">
        <v>168</v>
      </c>
      <c r="AU1122" s="240" t="s">
        <v>174</v>
      </c>
      <c r="AV1122" s="14" t="s">
        <v>82</v>
      </c>
      <c r="AW1122" s="14" t="s">
        <v>33</v>
      </c>
      <c r="AX1122" s="14" t="s">
        <v>72</v>
      </c>
      <c r="AY1122" s="240" t="s">
        <v>159</v>
      </c>
    </row>
    <row r="1123" s="15" customFormat="1">
      <c r="A1123" s="15"/>
      <c r="B1123" s="241"/>
      <c r="C1123" s="242"/>
      <c r="D1123" s="221" t="s">
        <v>168</v>
      </c>
      <c r="E1123" s="243" t="s">
        <v>19</v>
      </c>
      <c r="F1123" s="244" t="s">
        <v>173</v>
      </c>
      <c r="G1123" s="242"/>
      <c r="H1123" s="245">
        <v>5.3499999999999996</v>
      </c>
      <c r="I1123" s="246"/>
      <c r="J1123" s="242"/>
      <c r="K1123" s="242"/>
      <c r="L1123" s="247"/>
      <c r="M1123" s="248"/>
      <c r="N1123" s="249"/>
      <c r="O1123" s="249"/>
      <c r="P1123" s="249"/>
      <c r="Q1123" s="249"/>
      <c r="R1123" s="249"/>
      <c r="S1123" s="249"/>
      <c r="T1123" s="250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T1123" s="251" t="s">
        <v>168</v>
      </c>
      <c r="AU1123" s="251" t="s">
        <v>174</v>
      </c>
      <c r="AV1123" s="15" t="s">
        <v>174</v>
      </c>
      <c r="AW1123" s="15" t="s">
        <v>33</v>
      </c>
      <c r="AX1123" s="15" t="s">
        <v>80</v>
      </c>
      <c r="AY1123" s="251" t="s">
        <v>159</v>
      </c>
    </row>
    <row r="1124" s="2" customFormat="1" ht="21.75" customHeight="1">
      <c r="A1124" s="40"/>
      <c r="B1124" s="41"/>
      <c r="C1124" s="206" t="s">
        <v>1397</v>
      </c>
      <c r="D1124" s="206" t="s">
        <v>161</v>
      </c>
      <c r="E1124" s="207" t="s">
        <v>1286</v>
      </c>
      <c r="F1124" s="208" t="s">
        <v>1287</v>
      </c>
      <c r="G1124" s="209" t="s">
        <v>270</v>
      </c>
      <c r="H1124" s="210">
        <v>5.3499999999999996</v>
      </c>
      <c r="I1124" s="211"/>
      <c r="J1124" s="212">
        <f>ROUND(I1124*H1124,2)</f>
        <v>0</v>
      </c>
      <c r="K1124" s="208" t="s">
        <v>165</v>
      </c>
      <c r="L1124" s="46"/>
      <c r="M1124" s="213" t="s">
        <v>19</v>
      </c>
      <c r="N1124" s="214" t="s">
        <v>43</v>
      </c>
      <c r="O1124" s="86"/>
      <c r="P1124" s="215">
        <f>O1124*H1124</f>
        <v>0</v>
      </c>
      <c r="Q1124" s="215">
        <v>0.0015</v>
      </c>
      <c r="R1124" s="215">
        <f>Q1124*H1124</f>
        <v>0.0080249999999999991</v>
      </c>
      <c r="S1124" s="215">
        <v>0</v>
      </c>
      <c r="T1124" s="216">
        <f>S1124*H1124</f>
        <v>0</v>
      </c>
      <c r="U1124" s="40"/>
      <c r="V1124" s="40"/>
      <c r="W1124" s="40"/>
      <c r="X1124" s="40"/>
      <c r="Y1124" s="40"/>
      <c r="Z1124" s="40"/>
      <c r="AA1124" s="40"/>
      <c r="AB1124" s="40"/>
      <c r="AC1124" s="40"/>
      <c r="AD1124" s="40"/>
      <c r="AE1124" s="40"/>
      <c r="AR1124" s="217" t="s">
        <v>260</v>
      </c>
      <c r="AT1124" s="217" t="s">
        <v>161</v>
      </c>
      <c r="AU1124" s="217" t="s">
        <v>174</v>
      </c>
      <c r="AY1124" s="19" t="s">
        <v>159</v>
      </c>
      <c r="BE1124" s="218">
        <f>IF(N1124="základní",J1124,0)</f>
        <v>0</v>
      </c>
      <c r="BF1124" s="218">
        <f>IF(N1124="snížená",J1124,0)</f>
        <v>0</v>
      </c>
      <c r="BG1124" s="218">
        <f>IF(N1124="zákl. přenesená",J1124,0)</f>
        <v>0</v>
      </c>
      <c r="BH1124" s="218">
        <f>IF(N1124="sníž. přenesená",J1124,0)</f>
        <v>0</v>
      </c>
      <c r="BI1124" s="218">
        <f>IF(N1124="nulová",J1124,0)</f>
        <v>0</v>
      </c>
      <c r="BJ1124" s="19" t="s">
        <v>80</v>
      </c>
      <c r="BK1124" s="218">
        <f>ROUND(I1124*H1124,2)</f>
        <v>0</v>
      </c>
      <c r="BL1124" s="19" t="s">
        <v>260</v>
      </c>
      <c r="BM1124" s="217" t="s">
        <v>1398</v>
      </c>
    </row>
    <row r="1125" s="14" customFormat="1">
      <c r="A1125" s="14"/>
      <c r="B1125" s="230"/>
      <c r="C1125" s="231"/>
      <c r="D1125" s="221" t="s">
        <v>168</v>
      </c>
      <c r="E1125" s="232" t="s">
        <v>19</v>
      </c>
      <c r="F1125" s="233" t="s">
        <v>815</v>
      </c>
      <c r="G1125" s="231"/>
      <c r="H1125" s="234">
        <v>5.3499999999999996</v>
      </c>
      <c r="I1125" s="235"/>
      <c r="J1125" s="231"/>
      <c r="K1125" s="231"/>
      <c r="L1125" s="236"/>
      <c r="M1125" s="237"/>
      <c r="N1125" s="238"/>
      <c r="O1125" s="238"/>
      <c r="P1125" s="238"/>
      <c r="Q1125" s="238"/>
      <c r="R1125" s="238"/>
      <c r="S1125" s="238"/>
      <c r="T1125" s="23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40" t="s">
        <v>168</v>
      </c>
      <c r="AU1125" s="240" t="s">
        <v>174</v>
      </c>
      <c r="AV1125" s="14" t="s">
        <v>82</v>
      </c>
      <c r="AW1125" s="14" t="s">
        <v>33</v>
      </c>
      <c r="AX1125" s="14" t="s">
        <v>72</v>
      </c>
      <c r="AY1125" s="240" t="s">
        <v>159</v>
      </c>
    </row>
    <row r="1126" s="15" customFormat="1">
      <c r="A1126" s="15"/>
      <c r="B1126" s="241"/>
      <c r="C1126" s="242"/>
      <c r="D1126" s="221" t="s">
        <v>168</v>
      </c>
      <c r="E1126" s="243" t="s">
        <v>19</v>
      </c>
      <c r="F1126" s="244" t="s">
        <v>173</v>
      </c>
      <c r="G1126" s="242"/>
      <c r="H1126" s="245">
        <v>5.3499999999999996</v>
      </c>
      <c r="I1126" s="246"/>
      <c r="J1126" s="242"/>
      <c r="K1126" s="242"/>
      <c r="L1126" s="247"/>
      <c r="M1126" s="248"/>
      <c r="N1126" s="249"/>
      <c r="O1126" s="249"/>
      <c r="P1126" s="249"/>
      <c r="Q1126" s="249"/>
      <c r="R1126" s="249"/>
      <c r="S1126" s="249"/>
      <c r="T1126" s="250"/>
      <c r="U1126" s="15"/>
      <c r="V1126" s="15"/>
      <c r="W1126" s="15"/>
      <c r="X1126" s="15"/>
      <c r="Y1126" s="15"/>
      <c r="Z1126" s="15"/>
      <c r="AA1126" s="15"/>
      <c r="AB1126" s="15"/>
      <c r="AC1126" s="15"/>
      <c r="AD1126" s="15"/>
      <c r="AE1126" s="15"/>
      <c r="AT1126" s="251" t="s">
        <v>168</v>
      </c>
      <c r="AU1126" s="251" t="s">
        <v>174</v>
      </c>
      <c r="AV1126" s="15" t="s">
        <v>174</v>
      </c>
      <c r="AW1126" s="15" t="s">
        <v>33</v>
      </c>
      <c r="AX1126" s="15" t="s">
        <v>80</v>
      </c>
      <c r="AY1126" s="251" t="s">
        <v>159</v>
      </c>
    </row>
    <row r="1127" s="2" customFormat="1" ht="21.75" customHeight="1">
      <c r="A1127" s="40"/>
      <c r="B1127" s="41"/>
      <c r="C1127" s="206" t="s">
        <v>1399</v>
      </c>
      <c r="D1127" s="206" t="s">
        <v>161</v>
      </c>
      <c r="E1127" s="207" t="s">
        <v>1400</v>
      </c>
      <c r="F1127" s="208" t="s">
        <v>1401</v>
      </c>
      <c r="G1127" s="209" t="s">
        <v>270</v>
      </c>
      <c r="H1127" s="210">
        <v>10</v>
      </c>
      <c r="I1127" s="211"/>
      <c r="J1127" s="212">
        <f>ROUND(I1127*H1127,2)</f>
        <v>0</v>
      </c>
      <c r="K1127" s="208" t="s">
        <v>165</v>
      </c>
      <c r="L1127" s="46"/>
      <c r="M1127" s="213" t="s">
        <v>19</v>
      </c>
      <c r="N1127" s="214" t="s">
        <v>43</v>
      </c>
      <c r="O1127" s="86"/>
      <c r="P1127" s="215">
        <f>O1127*H1127</f>
        <v>0</v>
      </c>
      <c r="Q1127" s="215">
        <v>0.0015</v>
      </c>
      <c r="R1127" s="215">
        <f>Q1127*H1127</f>
        <v>0.014999999999999999</v>
      </c>
      <c r="S1127" s="215">
        <v>0</v>
      </c>
      <c r="T1127" s="216">
        <f>S1127*H1127</f>
        <v>0</v>
      </c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R1127" s="217" t="s">
        <v>260</v>
      </c>
      <c r="AT1127" s="217" t="s">
        <v>161</v>
      </c>
      <c r="AU1127" s="217" t="s">
        <v>174</v>
      </c>
      <c r="AY1127" s="19" t="s">
        <v>159</v>
      </c>
      <c r="BE1127" s="218">
        <f>IF(N1127="základní",J1127,0)</f>
        <v>0</v>
      </c>
      <c r="BF1127" s="218">
        <f>IF(N1127="snížená",J1127,0)</f>
        <v>0</v>
      </c>
      <c r="BG1127" s="218">
        <f>IF(N1127="zákl. přenesená",J1127,0)</f>
        <v>0</v>
      </c>
      <c r="BH1127" s="218">
        <f>IF(N1127="sníž. přenesená",J1127,0)</f>
        <v>0</v>
      </c>
      <c r="BI1127" s="218">
        <f>IF(N1127="nulová",J1127,0)</f>
        <v>0</v>
      </c>
      <c r="BJ1127" s="19" t="s">
        <v>80</v>
      </c>
      <c r="BK1127" s="218">
        <f>ROUND(I1127*H1127,2)</f>
        <v>0</v>
      </c>
      <c r="BL1127" s="19" t="s">
        <v>260</v>
      </c>
      <c r="BM1127" s="217" t="s">
        <v>1402</v>
      </c>
    </row>
    <row r="1128" s="14" customFormat="1">
      <c r="A1128" s="14"/>
      <c r="B1128" s="230"/>
      <c r="C1128" s="231"/>
      <c r="D1128" s="221" t="s">
        <v>168</v>
      </c>
      <c r="E1128" s="232" t="s">
        <v>19</v>
      </c>
      <c r="F1128" s="233" t="s">
        <v>1403</v>
      </c>
      <c r="G1128" s="231"/>
      <c r="H1128" s="234">
        <v>10</v>
      </c>
      <c r="I1128" s="235"/>
      <c r="J1128" s="231"/>
      <c r="K1128" s="231"/>
      <c r="L1128" s="236"/>
      <c r="M1128" s="237"/>
      <c r="N1128" s="238"/>
      <c r="O1128" s="238"/>
      <c r="P1128" s="238"/>
      <c r="Q1128" s="238"/>
      <c r="R1128" s="238"/>
      <c r="S1128" s="238"/>
      <c r="T1128" s="23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0" t="s">
        <v>168</v>
      </c>
      <c r="AU1128" s="240" t="s">
        <v>174</v>
      </c>
      <c r="AV1128" s="14" t="s">
        <v>82</v>
      </c>
      <c r="AW1128" s="14" t="s">
        <v>33</v>
      </c>
      <c r="AX1128" s="14" t="s">
        <v>72</v>
      </c>
      <c r="AY1128" s="240" t="s">
        <v>159</v>
      </c>
    </row>
    <row r="1129" s="15" customFormat="1">
      <c r="A1129" s="15"/>
      <c r="B1129" s="241"/>
      <c r="C1129" s="242"/>
      <c r="D1129" s="221" t="s">
        <v>168</v>
      </c>
      <c r="E1129" s="243" t="s">
        <v>19</v>
      </c>
      <c r="F1129" s="244" t="s">
        <v>173</v>
      </c>
      <c r="G1129" s="242"/>
      <c r="H1129" s="245">
        <v>10</v>
      </c>
      <c r="I1129" s="246"/>
      <c r="J1129" s="242"/>
      <c r="K1129" s="242"/>
      <c r="L1129" s="247"/>
      <c r="M1129" s="248"/>
      <c r="N1129" s="249"/>
      <c r="O1129" s="249"/>
      <c r="P1129" s="249"/>
      <c r="Q1129" s="249"/>
      <c r="R1129" s="249"/>
      <c r="S1129" s="249"/>
      <c r="T1129" s="250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51" t="s">
        <v>168</v>
      </c>
      <c r="AU1129" s="251" t="s">
        <v>174</v>
      </c>
      <c r="AV1129" s="15" t="s">
        <v>174</v>
      </c>
      <c r="AW1129" s="15" t="s">
        <v>33</v>
      </c>
      <c r="AX1129" s="15" t="s">
        <v>80</v>
      </c>
      <c r="AY1129" s="251" t="s">
        <v>159</v>
      </c>
    </row>
    <row r="1130" s="2" customFormat="1" ht="21.75" customHeight="1">
      <c r="A1130" s="40"/>
      <c r="B1130" s="41"/>
      <c r="C1130" s="206" t="s">
        <v>1404</v>
      </c>
      <c r="D1130" s="206" t="s">
        <v>161</v>
      </c>
      <c r="E1130" s="207" t="s">
        <v>1405</v>
      </c>
      <c r="F1130" s="208" t="s">
        <v>1406</v>
      </c>
      <c r="G1130" s="209" t="s">
        <v>270</v>
      </c>
      <c r="H1130" s="210">
        <v>5.3499999999999996</v>
      </c>
      <c r="I1130" s="211"/>
      <c r="J1130" s="212">
        <f>ROUND(I1130*H1130,2)</f>
        <v>0</v>
      </c>
      <c r="K1130" s="208" t="s">
        <v>165</v>
      </c>
      <c r="L1130" s="46"/>
      <c r="M1130" s="213" t="s">
        <v>19</v>
      </c>
      <c r="N1130" s="214" t="s">
        <v>43</v>
      </c>
      <c r="O1130" s="86"/>
      <c r="P1130" s="215">
        <f>O1130*H1130</f>
        <v>0</v>
      </c>
      <c r="Q1130" s="215">
        <v>0.00054000000000000001</v>
      </c>
      <c r="R1130" s="215">
        <f>Q1130*H1130</f>
        <v>0.0028889999999999996</v>
      </c>
      <c r="S1130" s="215">
        <v>0</v>
      </c>
      <c r="T1130" s="216">
        <f>S1130*H1130</f>
        <v>0</v>
      </c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R1130" s="217" t="s">
        <v>260</v>
      </c>
      <c r="AT1130" s="217" t="s">
        <v>161</v>
      </c>
      <c r="AU1130" s="217" t="s">
        <v>174</v>
      </c>
      <c r="AY1130" s="19" t="s">
        <v>159</v>
      </c>
      <c r="BE1130" s="218">
        <f>IF(N1130="základní",J1130,0)</f>
        <v>0</v>
      </c>
      <c r="BF1130" s="218">
        <f>IF(N1130="snížená",J1130,0)</f>
        <v>0</v>
      </c>
      <c r="BG1130" s="218">
        <f>IF(N1130="zákl. přenesená",J1130,0)</f>
        <v>0</v>
      </c>
      <c r="BH1130" s="218">
        <f>IF(N1130="sníž. přenesená",J1130,0)</f>
        <v>0</v>
      </c>
      <c r="BI1130" s="218">
        <f>IF(N1130="nulová",J1130,0)</f>
        <v>0</v>
      </c>
      <c r="BJ1130" s="19" t="s">
        <v>80</v>
      </c>
      <c r="BK1130" s="218">
        <f>ROUND(I1130*H1130,2)</f>
        <v>0</v>
      </c>
      <c r="BL1130" s="19" t="s">
        <v>260</v>
      </c>
      <c r="BM1130" s="217" t="s">
        <v>1407</v>
      </c>
    </row>
    <row r="1131" s="14" customFormat="1">
      <c r="A1131" s="14"/>
      <c r="B1131" s="230"/>
      <c r="C1131" s="231"/>
      <c r="D1131" s="221" t="s">
        <v>168</v>
      </c>
      <c r="E1131" s="232" t="s">
        <v>19</v>
      </c>
      <c r="F1131" s="233" t="s">
        <v>815</v>
      </c>
      <c r="G1131" s="231"/>
      <c r="H1131" s="234">
        <v>5.3499999999999996</v>
      </c>
      <c r="I1131" s="235"/>
      <c r="J1131" s="231"/>
      <c r="K1131" s="231"/>
      <c r="L1131" s="236"/>
      <c r="M1131" s="237"/>
      <c r="N1131" s="238"/>
      <c r="O1131" s="238"/>
      <c r="P1131" s="238"/>
      <c r="Q1131" s="238"/>
      <c r="R1131" s="238"/>
      <c r="S1131" s="238"/>
      <c r="T1131" s="23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0" t="s">
        <v>168</v>
      </c>
      <c r="AU1131" s="240" t="s">
        <v>174</v>
      </c>
      <c r="AV1131" s="14" t="s">
        <v>82</v>
      </c>
      <c r="AW1131" s="14" t="s">
        <v>33</v>
      </c>
      <c r="AX1131" s="14" t="s">
        <v>72</v>
      </c>
      <c r="AY1131" s="240" t="s">
        <v>159</v>
      </c>
    </row>
    <row r="1132" s="15" customFormat="1">
      <c r="A1132" s="15"/>
      <c r="B1132" s="241"/>
      <c r="C1132" s="242"/>
      <c r="D1132" s="221" t="s">
        <v>168</v>
      </c>
      <c r="E1132" s="243" t="s">
        <v>19</v>
      </c>
      <c r="F1132" s="244" t="s">
        <v>173</v>
      </c>
      <c r="G1132" s="242"/>
      <c r="H1132" s="245">
        <v>5.3499999999999996</v>
      </c>
      <c r="I1132" s="246"/>
      <c r="J1132" s="242"/>
      <c r="K1132" s="242"/>
      <c r="L1132" s="247"/>
      <c r="M1132" s="248"/>
      <c r="N1132" s="249"/>
      <c r="O1132" s="249"/>
      <c r="P1132" s="249"/>
      <c r="Q1132" s="249"/>
      <c r="R1132" s="249"/>
      <c r="S1132" s="249"/>
      <c r="T1132" s="250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15"/>
      <c r="AT1132" s="251" t="s">
        <v>168</v>
      </c>
      <c r="AU1132" s="251" t="s">
        <v>174</v>
      </c>
      <c r="AV1132" s="15" t="s">
        <v>174</v>
      </c>
      <c r="AW1132" s="15" t="s">
        <v>33</v>
      </c>
      <c r="AX1132" s="15" t="s">
        <v>80</v>
      </c>
      <c r="AY1132" s="251" t="s">
        <v>159</v>
      </c>
    </row>
    <row r="1133" s="2" customFormat="1" ht="24.15" customHeight="1">
      <c r="A1133" s="40"/>
      <c r="B1133" s="41"/>
      <c r="C1133" s="206" t="s">
        <v>1408</v>
      </c>
      <c r="D1133" s="206" t="s">
        <v>161</v>
      </c>
      <c r="E1133" s="207" t="s">
        <v>1409</v>
      </c>
      <c r="F1133" s="208" t="s">
        <v>1410</v>
      </c>
      <c r="G1133" s="209" t="s">
        <v>270</v>
      </c>
      <c r="H1133" s="210">
        <v>25</v>
      </c>
      <c r="I1133" s="211"/>
      <c r="J1133" s="212">
        <f>ROUND(I1133*H1133,2)</f>
        <v>0</v>
      </c>
      <c r="K1133" s="208" t="s">
        <v>165</v>
      </c>
      <c r="L1133" s="46"/>
      <c r="M1133" s="213" t="s">
        <v>19</v>
      </c>
      <c r="N1133" s="214" t="s">
        <v>43</v>
      </c>
      <c r="O1133" s="86"/>
      <c r="P1133" s="215">
        <f>O1133*H1133</f>
        <v>0</v>
      </c>
      <c r="Q1133" s="215">
        <v>8.0000000000000007E-05</v>
      </c>
      <c r="R1133" s="215">
        <f>Q1133*H1133</f>
        <v>0.002</v>
      </c>
      <c r="S1133" s="215">
        <v>0</v>
      </c>
      <c r="T1133" s="216">
        <f>S1133*H1133</f>
        <v>0</v>
      </c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R1133" s="217" t="s">
        <v>260</v>
      </c>
      <c r="AT1133" s="217" t="s">
        <v>161</v>
      </c>
      <c r="AU1133" s="217" t="s">
        <v>174</v>
      </c>
      <c r="AY1133" s="19" t="s">
        <v>159</v>
      </c>
      <c r="BE1133" s="218">
        <f>IF(N1133="základní",J1133,0)</f>
        <v>0</v>
      </c>
      <c r="BF1133" s="218">
        <f>IF(N1133="snížená",J1133,0)</f>
        <v>0</v>
      </c>
      <c r="BG1133" s="218">
        <f>IF(N1133="zákl. přenesená",J1133,0)</f>
        <v>0</v>
      </c>
      <c r="BH1133" s="218">
        <f>IF(N1133="sníž. přenesená",J1133,0)</f>
        <v>0</v>
      </c>
      <c r="BI1133" s="218">
        <f>IF(N1133="nulová",J1133,0)</f>
        <v>0</v>
      </c>
      <c r="BJ1133" s="19" t="s">
        <v>80</v>
      </c>
      <c r="BK1133" s="218">
        <f>ROUND(I1133*H1133,2)</f>
        <v>0</v>
      </c>
      <c r="BL1133" s="19" t="s">
        <v>260</v>
      </c>
      <c r="BM1133" s="217" t="s">
        <v>1411</v>
      </c>
    </row>
    <row r="1134" s="14" customFormat="1">
      <c r="A1134" s="14"/>
      <c r="B1134" s="230"/>
      <c r="C1134" s="231"/>
      <c r="D1134" s="221" t="s">
        <v>168</v>
      </c>
      <c r="E1134" s="232" t="s">
        <v>19</v>
      </c>
      <c r="F1134" s="233" t="s">
        <v>1412</v>
      </c>
      <c r="G1134" s="231"/>
      <c r="H1134" s="234">
        <v>25</v>
      </c>
      <c r="I1134" s="235"/>
      <c r="J1134" s="231"/>
      <c r="K1134" s="231"/>
      <c r="L1134" s="236"/>
      <c r="M1134" s="237"/>
      <c r="N1134" s="238"/>
      <c r="O1134" s="238"/>
      <c r="P1134" s="238"/>
      <c r="Q1134" s="238"/>
      <c r="R1134" s="238"/>
      <c r="S1134" s="238"/>
      <c r="T1134" s="23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40" t="s">
        <v>168</v>
      </c>
      <c r="AU1134" s="240" t="s">
        <v>174</v>
      </c>
      <c r="AV1134" s="14" t="s">
        <v>82</v>
      </c>
      <c r="AW1134" s="14" t="s">
        <v>33</v>
      </c>
      <c r="AX1134" s="14" t="s">
        <v>72</v>
      </c>
      <c r="AY1134" s="240" t="s">
        <v>159</v>
      </c>
    </row>
    <row r="1135" s="15" customFormat="1">
      <c r="A1135" s="15"/>
      <c r="B1135" s="241"/>
      <c r="C1135" s="242"/>
      <c r="D1135" s="221" t="s">
        <v>168</v>
      </c>
      <c r="E1135" s="243" t="s">
        <v>19</v>
      </c>
      <c r="F1135" s="244" t="s">
        <v>173</v>
      </c>
      <c r="G1135" s="242"/>
      <c r="H1135" s="245">
        <v>25</v>
      </c>
      <c r="I1135" s="246"/>
      <c r="J1135" s="242"/>
      <c r="K1135" s="242"/>
      <c r="L1135" s="247"/>
      <c r="M1135" s="248"/>
      <c r="N1135" s="249"/>
      <c r="O1135" s="249"/>
      <c r="P1135" s="249"/>
      <c r="Q1135" s="249"/>
      <c r="R1135" s="249"/>
      <c r="S1135" s="249"/>
      <c r="T1135" s="250"/>
      <c r="U1135" s="15"/>
      <c r="V1135" s="15"/>
      <c r="W1135" s="15"/>
      <c r="X1135" s="15"/>
      <c r="Y1135" s="15"/>
      <c r="Z1135" s="15"/>
      <c r="AA1135" s="15"/>
      <c r="AB1135" s="15"/>
      <c r="AC1135" s="15"/>
      <c r="AD1135" s="15"/>
      <c r="AE1135" s="15"/>
      <c r="AT1135" s="251" t="s">
        <v>168</v>
      </c>
      <c r="AU1135" s="251" t="s">
        <v>174</v>
      </c>
      <c r="AV1135" s="15" t="s">
        <v>174</v>
      </c>
      <c r="AW1135" s="15" t="s">
        <v>33</v>
      </c>
      <c r="AX1135" s="15" t="s">
        <v>80</v>
      </c>
      <c r="AY1135" s="251" t="s">
        <v>159</v>
      </c>
    </row>
    <row r="1136" s="2" customFormat="1" ht="24.15" customHeight="1">
      <c r="A1136" s="40"/>
      <c r="B1136" s="41"/>
      <c r="C1136" s="206" t="s">
        <v>1413</v>
      </c>
      <c r="D1136" s="206" t="s">
        <v>161</v>
      </c>
      <c r="E1136" s="207" t="s">
        <v>1414</v>
      </c>
      <c r="F1136" s="208" t="s">
        <v>1415</v>
      </c>
      <c r="G1136" s="209" t="s">
        <v>263</v>
      </c>
      <c r="H1136" s="210">
        <v>26.75</v>
      </c>
      <c r="I1136" s="211"/>
      <c r="J1136" s="212">
        <f>ROUND(I1136*H1136,2)</f>
        <v>0</v>
      </c>
      <c r="K1136" s="208" t="s">
        <v>165</v>
      </c>
      <c r="L1136" s="46"/>
      <c r="M1136" s="213" t="s">
        <v>19</v>
      </c>
      <c r="N1136" s="214" t="s">
        <v>43</v>
      </c>
      <c r="O1136" s="86"/>
      <c r="P1136" s="215">
        <f>O1136*H1136</f>
        <v>0</v>
      </c>
      <c r="Q1136" s="215">
        <v>0.016250000000000001</v>
      </c>
      <c r="R1136" s="215">
        <f>Q1136*H1136</f>
        <v>0.4346875</v>
      </c>
      <c r="S1136" s="215">
        <v>0</v>
      </c>
      <c r="T1136" s="216">
        <f>S1136*H1136</f>
        <v>0</v>
      </c>
      <c r="U1136" s="40"/>
      <c r="V1136" s="40"/>
      <c r="W1136" s="40"/>
      <c r="X1136" s="40"/>
      <c r="Y1136" s="40"/>
      <c r="Z1136" s="40"/>
      <c r="AA1136" s="40"/>
      <c r="AB1136" s="40"/>
      <c r="AC1136" s="40"/>
      <c r="AD1136" s="40"/>
      <c r="AE1136" s="40"/>
      <c r="AR1136" s="217" t="s">
        <v>260</v>
      </c>
      <c r="AT1136" s="217" t="s">
        <v>161</v>
      </c>
      <c r="AU1136" s="217" t="s">
        <v>174</v>
      </c>
      <c r="AY1136" s="19" t="s">
        <v>159</v>
      </c>
      <c r="BE1136" s="218">
        <f>IF(N1136="základní",J1136,0)</f>
        <v>0</v>
      </c>
      <c r="BF1136" s="218">
        <f>IF(N1136="snížená",J1136,0)</f>
        <v>0</v>
      </c>
      <c r="BG1136" s="218">
        <f>IF(N1136="zákl. přenesená",J1136,0)</f>
        <v>0</v>
      </c>
      <c r="BH1136" s="218">
        <f>IF(N1136="sníž. přenesená",J1136,0)</f>
        <v>0</v>
      </c>
      <c r="BI1136" s="218">
        <f>IF(N1136="nulová",J1136,0)</f>
        <v>0</v>
      </c>
      <c r="BJ1136" s="19" t="s">
        <v>80</v>
      </c>
      <c r="BK1136" s="218">
        <f>ROUND(I1136*H1136,2)</f>
        <v>0</v>
      </c>
      <c r="BL1136" s="19" t="s">
        <v>260</v>
      </c>
      <c r="BM1136" s="217" t="s">
        <v>1416</v>
      </c>
    </row>
    <row r="1137" s="14" customFormat="1">
      <c r="A1137" s="14"/>
      <c r="B1137" s="230"/>
      <c r="C1137" s="231"/>
      <c r="D1137" s="221" t="s">
        <v>168</v>
      </c>
      <c r="E1137" s="232" t="s">
        <v>19</v>
      </c>
      <c r="F1137" s="233" t="s">
        <v>794</v>
      </c>
      <c r="G1137" s="231"/>
      <c r="H1137" s="234">
        <v>26.75</v>
      </c>
      <c r="I1137" s="235"/>
      <c r="J1137" s="231"/>
      <c r="K1137" s="231"/>
      <c r="L1137" s="236"/>
      <c r="M1137" s="237"/>
      <c r="N1137" s="238"/>
      <c r="O1137" s="238"/>
      <c r="P1137" s="238"/>
      <c r="Q1137" s="238"/>
      <c r="R1137" s="238"/>
      <c r="S1137" s="238"/>
      <c r="T1137" s="23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40" t="s">
        <v>168</v>
      </c>
      <c r="AU1137" s="240" t="s">
        <v>174</v>
      </c>
      <c r="AV1137" s="14" t="s">
        <v>82</v>
      </c>
      <c r="AW1137" s="14" t="s">
        <v>33</v>
      </c>
      <c r="AX1137" s="14" t="s">
        <v>72</v>
      </c>
      <c r="AY1137" s="240" t="s">
        <v>159</v>
      </c>
    </row>
    <row r="1138" s="15" customFormat="1">
      <c r="A1138" s="15"/>
      <c r="B1138" s="241"/>
      <c r="C1138" s="242"/>
      <c r="D1138" s="221" t="s">
        <v>168</v>
      </c>
      <c r="E1138" s="243" t="s">
        <v>19</v>
      </c>
      <c r="F1138" s="244" t="s">
        <v>173</v>
      </c>
      <c r="G1138" s="242"/>
      <c r="H1138" s="245">
        <v>26.75</v>
      </c>
      <c r="I1138" s="246"/>
      <c r="J1138" s="242"/>
      <c r="K1138" s="242"/>
      <c r="L1138" s="247"/>
      <c r="M1138" s="248"/>
      <c r="N1138" s="249"/>
      <c r="O1138" s="249"/>
      <c r="P1138" s="249"/>
      <c r="Q1138" s="249"/>
      <c r="R1138" s="249"/>
      <c r="S1138" s="249"/>
      <c r="T1138" s="250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T1138" s="251" t="s">
        <v>168</v>
      </c>
      <c r="AU1138" s="251" t="s">
        <v>174</v>
      </c>
      <c r="AV1138" s="15" t="s">
        <v>174</v>
      </c>
      <c r="AW1138" s="15" t="s">
        <v>33</v>
      </c>
      <c r="AX1138" s="15" t="s">
        <v>80</v>
      </c>
      <c r="AY1138" s="251" t="s">
        <v>159</v>
      </c>
    </row>
    <row r="1139" s="2" customFormat="1" ht="16.5" customHeight="1">
      <c r="A1139" s="40"/>
      <c r="B1139" s="41"/>
      <c r="C1139" s="206" t="s">
        <v>1417</v>
      </c>
      <c r="D1139" s="206" t="s">
        <v>161</v>
      </c>
      <c r="E1139" s="207" t="s">
        <v>1418</v>
      </c>
      <c r="F1139" s="208" t="s">
        <v>1419</v>
      </c>
      <c r="G1139" s="209" t="s">
        <v>270</v>
      </c>
      <c r="H1139" s="210">
        <v>35</v>
      </c>
      <c r="I1139" s="211"/>
      <c r="J1139" s="212">
        <f>ROUND(I1139*H1139,2)</f>
        <v>0</v>
      </c>
      <c r="K1139" s="208" t="s">
        <v>165</v>
      </c>
      <c r="L1139" s="46"/>
      <c r="M1139" s="213" t="s">
        <v>19</v>
      </c>
      <c r="N1139" s="214" t="s">
        <v>43</v>
      </c>
      <c r="O1139" s="86"/>
      <c r="P1139" s="215">
        <f>O1139*H1139</f>
        <v>0</v>
      </c>
      <c r="Q1139" s="215">
        <v>0</v>
      </c>
      <c r="R1139" s="215">
        <f>Q1139*H1139</f>
        <v>0</v>
      </c>
      <c r="S1139" s="215">
        <v>0</v>
      </c>
      <c r="T1139" s="216">
        <f>S1139*H1139</f>
        <v>0</v>
      </c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R1139" s="217" t="s">
        <v>260</v>
      </c>
      <c r="AT1139" s="217" t="s">
        <v>161</v>
      </c>
      <c r="AU1139" s="217" t="s">
        <v>174</v>
      </c>
      <c r="AY1139" s="19" t="s">
        <v>159</v>
      </c>
      <c r="BE1139" s="218">
        <f>IF(N1139="základní",J1139,0)</f>
        <v>0</v>
      </c>
      <c r="BF1139" s="218">
        <f>IF(N1139="snížená",J1139,0)</f>
        <v>0</v>
      </c>
      <c r="BG1139" s="218">
        <f>IF(N1139="zákl. přenesená",J1139,0)</f>
        <v>0</v>
      </c>
      <c r="BH1139" s="218">
        <f>IF(N1139="sníž. přenesená",J1139,0)</f>
        <v>0</v>
      </c>
      <c r="BI1139" s="218">
        <f>IF(N1139="nulová",J1139,0)</f>
        <v>0</v>
      </c>
      <c r="BJ1139" s="19" t="s">
        <v>80</v>
      </c>
      <c r="BK1139" s="218">
        <f>ROUND(I1139*H1139,2)</f>
        <v>0</v>
      </c>
      <c r="BL1139" s="19" t="s">
        <v>260</v>
      </c>
      <c r="BM1139" s="217" t="s">
        <v>1420</v>
      </c>
    </row>
    <row r="1140" s="14" customFormat="1">
      <c r="A1140" s="14"/>
      <c r="B1140" s="230"/>
      <c r="C1140" s="231"/>
      <c r="D1140" s="221" t="s">
        <v>168</v>
      </c>
      <c r="E1140" s="232" t="s">
        <v>19</v>
      </c>
      <c r="F1140" s="233" t="s">
        <v>1421</v>
      </c>
      <c r="G1140" s="231"/>
      <c r="H1140" s="234">
        <v>35</v>
      </c>
      <c r="I1140" s="235"/>
      <c r="J1140" s="231"/>
      <c r="K1140" s="231"/>
      <c r="L1140" s="236"/>
      <c r="M1140" s="237"/>
      <c r="N1140" s="238"/>
      <c r="O1140" s="238"/>
      <c r="P1140" s="238"/>
      <c r="Q1140" s="238"/>
      <c r="R1140" s="238"/>
      <c r="S1140" s="238"/>
      <c r="T1140" s="23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40" t="s">
        <v>168</v>
      </c>
      <c r="AU1140" s="240" t="s">
        <v>174</v>
      </c>
      <c r="AV1140" s="14" t="s">
        <v>82</v>
      </c>
      <c r="AW1140" s="14" t="s">
        <v>33</v>
      </c>
      <c r="AX1140" s="14" t="s">
        <v>72</v>
      </c>
      <c r="AY1140" s="240" t="s">
        <v>159</v>
      </c>
    </row>
    <row r="1141" s="15" customFormat="1">
      <c r="A1141" s="15"/>
      <c r="B1141" s="241"/>
      <c r="C1141" s="242"/>
      <c r="D1141" s="221" t="s">
        <v>168</v>
      </c>
      <c r="E1141" s="243" t="s">
        <v>19</v>
      </c>
      <c r="F1141" s="244" t="s">
        <v>173</v>
      </c>
      <c r="G1141" s="242"/>
      <c r="H1141" s="245">
        <v>35</v>
      </c>
      <c r="I1141" s="246"/>
      <c r="J1141" s="242"/>
      <c r="K1141" s="242"/>
      <c r="L1141" s="247"/>
      <c r="M1141" s="248"/>
      <c r="N1141" s="249"/>
      <c r="O1141" s="249"/>
      <c r="P1141" s="249"/>
      <c r="Q1141" s="249"/>
      <c r="R1141" s="249"/>
      <c r="S1141" s="249"/>
      <c r="T1141" s="250"/>
      <c r="U1141" s="15"/>
      <c r="V1141" s="15"/>
      <c r="W1141" s="15"/>
      <c r="X1141" s="15"/>
      <c r="Y1141" s="15"/>
      <c r="Z1141" s="15"/>
      <c r="AA1141" s="15"/>
      <c r="AB1141" s="15"/>
      <c r="AC1141" s="15"/>
      <c r="AD1141" s="15"/>
      <c r="AE1141" s="15"/>
      <c r="AT1141" s="251" t="s">
        <v>168</v>
      </c>
      <c r="AU1141" s="251" t="s">
        <v>174</v>
      </c>
      <c r="AV1141" s="15" t="s">
        <v>174</v>
      </c>
      <c r="AW1141" s="15" t="s">
        <v>33</v>
      </c>
      <c r="AX1141" s="15" t="s">
        <v>80</v>
      </c>
      <c r="AY1141" s="251" t="s">
        <v>159</v>
      </c>
    </row>
    <row r="1142" s="2" customFormat="1" ht="21.75" customHeight="1">
      <c r="A1142" s="40"/>
      <c r="B1142" s="41"/>
      <c r="C1142" s="206" t="s">
        <v>1422</v>
      </c>
      <c r="D1142" s="206" t="s">
        <v>161</v>
      </c>
      <c r="E1142" s="207" t="s">
        <v>1337</v>
      </c>
      <c r="F1142" s="208" t="s">
        <v>1338</v>
      </c>
      <c r="G1142" s="209" t="s">
        <v>164</v>
      </c>
      <c r="H1142" s="210">
        <v>1.103</v>
      </c>
      <c r="I1142" s="211"/>
      <c r="J1142" s="212">
        <f>ROUND(I1142*H1142,2)</f>
        <v>0</v>
      </c>
      <c r="K1142" s="208" t="s">
        <v>165</v>
      </c>
      <c r="L1142" s="46"/>
      <c r="M1142" s="213" t="s">
        <v>19</v>
      </c>
      <c r="N1142" s="214" t="s">
        <v>43</v>
      </c>
      <c r="O1142" s="86"/>
      <c r="P1142" s="215">
        <f>O1142*H1142</f>
        <v>0</v>
      </c>
      <c r="Q1142" s="215">
        <v>0.023369999999999998</v>
      </c>
      <c r="R1142" s="215">
        <f>Q1142*H1142</f>
        <v>0.025777109999999999</v>
      </c>
      <c r="S1142" s="215">
        <v>0</v>
      </c>
      <c r="T1142" s="216">
        <f>S1142*H1142</f>
        <v>0</v>
      </c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  <c r="AR1142" s="217" t="s">
        <v>260</v>
      </c>
      <c r="AT1142" s="217" t="s">
        <v>161</v>
      </c>
      <c r="AU1142" s="217" t="s">
        <v>174</v>
      </c>
      <c r="AY1142" s="19" t="s">
        <v>159</v>
      </c>
      <c r="BE1142" s="218">
        <f>IF(N1142="základní",J1142,0)</f>
        <v>0</v>
      </c>
      <c r="BF1142" s="218">
        <f>IF(N1142="snížená",J1142,0)</f>
        <v>0</v>
      </c>
      <c r="BG1142" s="218">
        <f>IF(N1142="zákl. přenesená",J1142,0)</f>
        <v>0</v>
      </c>
      <c r="BH1142" s="218">
        <f>IF(N1142="sníž. přenesená",J1142,0)</f>
        <v>0</v>
      </c>
      <c r="BI1142" s="218">
        <f>IF(N1142="nulová",J1142,0)</f>
        <v>0</v>
      </c>
      <c r="BJ1142" s="19" t="s">
        <v>80</v>
      </c>
      <c r="BK1142" s="218">
        <f>ROUND(I1142*H1142,2)</f>
        <v>0</v>
      </c>
      <c r="BL1142" s="19" t="s">
        <v>260</v>
      </c>
      <c r="BM1142" s="217" t="s">
        <v>1423</v>
      </c>
    </row>
    <row r="1143" s="14" customFormat="1">
      <c r="A1143" s="14"/>
      <c r="B1143" s="230"/>
      <c r="C1143" s="231"/>
      <c r="D1143" s="221" t="s">
        <v>168</v>
      </c>
      <c r="E1143" s="232" t="s">
        <v>19</v>
      </c>
      <c r="F1143" s="233" t="s">
        <v>1424</v>
      </c>
      <c r="G1143" s="231"/>
      <c r="H1143" s="234">
        <v>0.34999999999999998</v>
      </c>
      <c r="I1143" s="235"/>
      <c r="J1143" s="231"/>
      <c r="K1143" s="231"/>
      <c r="L1143" s="236"/>
      <c r="M1143" s="237"/>
      <c r="N1143" s="238"/>
      <c r="O1143" s="238"/>
      <c r="P1143" s="238"/>
      <c r="Q1143" s="238"/>
      <c r="R1143" s="238"/>
      <c r="S1143" s="238"/>
      <c r="T1143" s="23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40" t="s">
        <v>168</v>
      </c>
      <c r="AU1143" s="240" t="s">
        <v>174</v>
      </c>
      <c r="AV1143" s="14" t="s">
        <v>82</v>
      </c>
      <c r="AW1143" s="14" t="s">
        <v>33</v>
      </c>
      <c r="AX1143" s="14" t="s">
        <v>72</v>
      </c>
      <c r="AY1143" s="240" t="s">
        <v>159</v>
      </c>
    </row>
    <row r="1144" s="14" customFormat="1">
      <c r="A1144" s="14"/>
      <c r="B1144" s="230"/>
      <c r="C1144" s="231"/>
      <c r="D1144" s="221" t="s">
        <v>168</v>
      </c>
      <c r="E1144" s="232" t="s">
        <v>19</v>
      </c>
      <c r="F1144" s="233" t="s">
        <v>1425</v>
      </c>
      <c r="G1144" s="231"/>
      <c r="H1144" s="234">
        <v>0.084000000000000005</v>
      </c>
      <c r="I1144" s="235"/>
      <c r="J1144" s="231"/>
      <c r="K1144" s="231"/>
      <c r="L1144" s="236"/>
      <c r="M1144" s="237"/>
      <c r="N1144" s="238"/>
      <c r="O1144" s="238"/>
      <c r="P1144" s="238"/>
      <c r="Q1144" s="238"/>
      <c r="R1144" s="238"/>
      <c r="S1144" s="238"/>
      <c r="T1144" s="23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40" t="s">
        <v>168</v>
      </c>
      <c r="AU1144" s="240" t="s">
        <v>174</v>
      </c>
      <c r="AV1144" s="14" t="s">
        <v>82</v>
      </c>
      <c r="AW1144" s="14" t="s">
        <v>33</v>
      </c>
      <c r="AX1144" s="14" t="s">
        <v>72</v>
      </c>
      <c r="AY1144" s="240" t="s">
        <v>159</v>
      </c>
    </row>
    <row r="1145" s="14" customFormat="1">
      <c r="A1145" s="14"/>
      <c r="B1145" s="230"/>
      <c r="C1145" s="231"/>
      <c r="D1145" s="221" t="s">
        <v>168</v>
      </c>
      <c r="E1145" s="232" t="s">
        <v>19</v>
      </c>
      <c r="F1145" s="233" t="s">
        <v>1426</v>
      </c>
      <c r="G1145" s="231"/>
      <c r="H1145" s="234">
        <v>0.66900000000000004</v>
      </c>
      <c r="I1145" s="235"/>
      <c r="J1145" s="231"/>
      <c r="K1145" s="231"/>
      <c r="L1145" s="236"/>
      <c r="M1145" s="237"/>
      <c r="N1145" s="238"/>
      <c r="O1145" s="238"/>
      <c r="P1145" s="238"/>
      <c r="Q1145" s="238"/>
      <c r="R1145" s="238"/>
      <c r="S1145" s="238"/>
      <c r="T1145" s="23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40" t="s">
        <v>168</v>
      </c>
      <c r="AU1145" s="240" t="s">
        <v>174</v>
      </c>
      <c r="AV1145" s="14" t="s">
        <v>82</v>
      </c>
      <c r="AW1145" s="14" t="s">
        <v>33</v>
      </c>
      <c r="AX1145" s="14" t="s">
        <v>72</v>
      </c>
      <c r="AY1145" s="240" t="s">
        <v>159</v>
      </c>
    </row>
    <row r="1146" s="15" customFormat="1">
      <c r="A1146" s="15"/>
      <c r="B1146" s="241"/>
      <c r="C1146" s="242"/>
      <c r="D1146" s="221" t="s">
        <v>168</v>
      </c>
      <c r="E1146" s="243" t="s">
        <v>19</v>
      </c>
      <c r="F1146" s="244" t="s">
        <v>173</v>
      </c>
      <c r="G1146" s="242"/>
      <c r="H1146" s="245">
        <v>1.103</v>
      </c>
      <c r="I1146" s="246"/>
      <c r="J1146" s="242"/>
      <c r="K1146" s="242"/>
      <c r="L1146" s="247"/>
      <c r="M1146" s="248"/>
      <c r="N1146" s="249"/>
      <c r="O1146" s="249"/>
      <c r="P1146" s="249"/>
      <c r="Q1146" s="249"/>
      <c r="R1146" s="249"/>
      <c r="S1146" s="249"/>
      <c r="T1146" s="250"/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15"/>
      <c r="AT1146" s="251" t="s">
        <v>168</v>
      </c>
      <c r="AU1146" s="251" t="s">
        <v>174</v>
      </c>
      <c r="AV1146" s="15" t="s">
        <v>174</v>
      </c>
      <c r="AW1146" s="15" t="s">
        <v>33</v>
      </c>
      <c r="AX1146" s="15" t="s">
        <v>80</v>
      </c>
      <c r="AY1146" s="251" t="s">
        <v>159</v>
      </c>
    </row>
    <row r="1147" s="2" customFormat="1" ht="16.5" customHeight="1">
      <c r="A1147" s="40"/>
      <c r="B1147" s="41"/>
      <c r="C1147" s="263" t="s">
        <v>1427</v>
      </c>
      <c r="D1147" s="263" t="s">
        <v>413</v>
      </c>
      <c r="E1147" s="264" t="s">
        <v>1428</v>
      </c>
      <c r="F1147" s="265" t="s">
        <v>1429</v>
      </c>
      <c r="G1147" s="266" t="s">
        <v>164</v>
      </c>
      <c r="H1147" s="267">
        <v>0.38500000000000001</v>
      </c>
      <c r="I1147" s="268"/>
      <c r="J1147" s="269">
        <f>ROUND(I1147*H1147,2)</f>
        <v>0</v>
      </c>
      <c r="K1147" s="265" t="s">
        <v>165</v>
      </c>
      <c r="L1147" s="270"/>
      <c r="M1147" s="271" t="s">
        <v>19</v>
      </c>
      <c r="N1147" s="272" t="s">
        <v>43</v>
      </c>
      <c r="O1147" s="86"/>
      <c r="P1147" s="215">
        <f>O1147*H1147</f>
        <v>0</v>
      </c>
      <c r="Q1147" s="215">
        <v>0.55000000000000004</v>
      </c>
      <c r="R1147" s="215">
        <f>Q1147*H1147</f>
        <v>0.21175000000000002</v>
      </c>
      <c r="S1147" s="215">
        <v>0</v>
      </c>
      <c r="T1147" s="216">
        <f>S1147*H1147</f>
        <v>0</v>
      </c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R1147" s="217" t="s">
        <v>407</v>
      </c>
      <c r="AT1147" s="217" t="s">
        <v>413</v>
      </c>
      <c r="AU1147" s="217" t="s">
        <v>174</v>
      </c>
      <c r="AY1147" s="19" t="s">
        <v>159</v>
      </c>
      <c r="BE1147" s="218">
        <f>IF(N1147="základní",J1147,0)</f>
        <v>0</v>
      </c>
      <c r="BF1147" s="218">
        <f>IF(N1147="snížená",J1147,0)</f>
        <v>0</v>
      </c>
      <c r="BG1147" s="218">
        <f>IF(N1147="zákl. přenesená",J1147,0)</f>
        <v>0</v>
      </c>
      <c r="BH1147" s="218">
        <f>IF(N1147="sníž. přenesená",J1147,0)</f>
        <v>0</v>
      </c>
      <c r="BI1147" s="218">
        <f>IF(N1147="nulová",J1147,0)</f>
        <v>0</v>
      </c>
      <c r="BJ1147" s="19" t="s">
        <v>80</v>
      </c>
      <c r="BK1147" s="218">
        <f>ROUND(I1147*H1147,2)</f>
        <v>0</v>
      </c>
      <c r="BL1147" s="19" t="s">
        <v>260</v>
      </c>
      <c r="BM1147" s="217" t="s">
        <v>1430</v>
      </c>
    </row>
    <row r="1148" s="14" customFormat="1">
      <c r="A1148" s="14"/>
      <c r="B1148" s="230"/>
      <c r="C1148" s="231"/>
      <c r="D1148" s="221" t="s">
        <v>168</v>
      </c>
      <c r="E1148" s="231"/>
      <c r="F1148" s="233" t="s">
        <v>1431</v>
      </c>
      <c r="G1148" s="231"/>
      <c r="H1148" s="234">
        <v>0.38500000000000001</v>
      </c>
      <c r="I1148" s="235"/>
      <c r="J1148" s="231"/>
      <c r="K1148" s="231"/>
      <c r="L1148" s="236"/>
      <c r="M1148" s="237"/>
      <c r="N1148" s="238"/>
      <c r="O1148" s="238"/>
      <c r="P1148" s="238"/>
      <c r="Q1148" s="238"/>
      <c r="R1148" s="238"/>
      <c r="S1148" s="238"/>
      <c r="T1148" s="239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40" t="s">
        <v>168</v>
      </c>
      <c r="AU1148" s="240" t="s">
        <v>174</v>
      </c>
      <c r="AV1148" s="14" t="s">
        <v>82</v>
      </c>
      <c r="AW1148" s="14" t="s">
        <v>4</v>
      </c>
      <c r="AX1148" s="14" t="s">
        <v>80</v>
      </c>
      <c r="AY1148" s="240" t="s">
        <v>159</v>
      </c>
    </row>
    <row r="1149" s="2" customFormat="1" ht="16.5" customHeight="1">
      <c r="A1149" s="40"/>
      <c r="B1149" s="41"/>
      <c r="C1149" s="263" t="s">
        <v>1432</v>
      </c>
      <c r="D1149" s="263" t="s">
        <v>413</v>
      </c>
      <c r="E1149" s="264" t="s">
        <v>1433</v>
      </c>
      <c r="F1149" s="265" t="s">
        <v>1434</v>
      </c>
      <c r="G1149" s="266" t="s">
        <v>164</v>
      </c>
      <c r="H1149" s="267">
        <v>0.091999999999999998</v>
      </c>
      <c r="I1149" s="268"/>
      <c r="J1149" s="269">
        <f>ROUND(I1149*H1149,2)</f>
        <v>0</v>
      </c>
      <c r="K1149" s="265" t="s">
        <v>165</v>
      </c>
      <c r="L1149" s="270"/>
      <c r="M1149" s="271" t="s">
        <v>19</v>
      </c>
      <c r="N1149" s="272" t="s">
        <v>43</v>
      </c>
      <c r="O1149" s="86"/>
      <c r="P1149" s="215">
        <f>O1149*H1149</f>
        <v>0</v>
      </c>
      <c r="Q1149" s="215">
        <v>0.55000000000000004</v>
      </c>
      <c r="R1149" s="215">
        <f>Q1149*H1149</f>
        <v>0.050600000000000006</v>
      </c>
      <c r="S1149" s="215">
        <v>0</v>
      </c>
      <c r="T1149" s="216">
        <f>S1149*H1149</f>
        <v>0</v>
      </c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R1149" s="217" t="s">
        <v>407</v>
      </c>
      <c r="AT1149" s="217" t="s">
        <v>413</v>
      </c>
      <c r="AU1149" s="217" t="s">
        <v>174</v>
      </c>
      <c r="AY1149" s="19" t="s">
        <v>159</v>
      </c>
      <c r="BE1149" s="218">
        <f>IF(N1149="základní",J1149,0)</f>
        <v>0</v>
      </c>
      <c r="BF1149" s="218">
        <f>IF(N1149="snížená",J1149,0)</f>
        <v>0</v>
      </c>
      <c r="BG1149" s="218">
        <f>IF(N1149="zákl. přenesená",J1149,0)</f>
        <v>0</v>
      </c>
      <c r="BH1149" s="218">
        <f>IF(N1149="sníž. přenesená",J1149,0)</f>
        <v>0</v>
      </c>
      <c r="BI1149" s="218">
        <f>IF(N1149="nulová",J1149,0)</f>
        <v>0</v>
      </c>
      <c r="BJ1149" s="19" t="s">
        <v>80</v>
      </c>
      <c r="BK1149" s="218">
        <f>ROUND(I1149*H1149,2)</f>
        <v>0</v>
      </c>
      <c r="BL1149" s="19" t="s">
        <v>260</v>
      </c>
      <c r="BM1149" s="217" t="s">
        <v>1435</v>
      </c>
    </row>
    <row r="1150" s="14" customFormat="1">
      <c r="A1150" s="14"/>
      <c r="B1150" s="230"/>
      <c r="C1150" s="231"/>
      <c r="D1150" s="221" t="s">
        <v>168</v>
      </c>
      <c r="E1150" s="231"/>
      <c r="F1150" s="233" t="s">
        <v>1436</v>
      </c>
      <c r="G1150" s="231"/>
      <c r="H1150" s="234">
        <v>0.091999999999999998</v>
      </c>
      <c r="I1150" s="235"/>
      <c r="J1150" s="231"/>
      <c r="K1150" s="231"/>
      <c r="L1150" s="236"/>
      <c r="M1150" s="237"/>
      <c r="N1150" s="238"/>
      <c r="O1150" s="238"/>
      <c r="P1150" s="238"/>
      <c r="Q1150" s="238"/>
      <c r="R1150" s="238"/>
      <c r="S1150" s="238"/>
      <c r="T1150" s="239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40" t="s">
        <v>168</v>
      </c>
      <c r="AU1150" s="240" t="s">
        <v>174</v>
      </c>
      <c r="AV1150" s="14" t="s">
        <v>82</v>
      </c>
      <c r="AW1150" s="14" t="s">
        <v>4</v>
      </c>
      <c r="AX1150" s="14" t="s">
        <v>80</v>
      </c>
      <c r="AY1150" s="240" t="s">
        <v>159</v>
      </c>
    </row>
    <row r="1151" s="2" customFormat="1" ht="24.15" customHeight="1">
      <c r="A1151" s="40"/>
      <c r="B1151" s="41"/>
      <c r="C1151" s="206" t="s">
        <v>1437</v>
      </c>
      <c r="D1151" s="206" t="s">
        <v>161</v>
      </c>
      <c r="E1151" s="207" t="s">
        <v>1347</v>
      </c>
      <c r="F1151" s="208" t="s">
        <v>1348</v>
      </c>
      <c r="G1151" s="209" t="s">
        <v>263</v>
      </c>
      <c r="H1151" s="210">
        <v>19</v>
      </c>
      <c r="I1151" s="211"/>
      <c r="J1151" s="212">
        <f>ROUND(I1151*H1151,2)</f>
        <v>0</v>
      </c>
      <c r="K1151" s="208" t="s">
        <v>165</v>
      </c>
      <c r="L1151" s="46"/>
      <c r="M1151" s="213" t="s">
        <v>19</v>
      </c>
      <c r="N1151" s="214" t="s">
        <v>43</v>
      </c>
      <c r="O1151" s="86"/>
      <c r="P1151" s="215">
        <f>O1151*H1151</f>
        <v>0</v>
      </c>
      <c r="Q1151" s="215">
        <v>0.00022000000000000001</v>
      </c>
      <c r="R1151" s="215">
        <f>Q1151*H1151</f>
        <v>0.0041800000000000006</v>
      </c>
      <c r="S1151" s="215">
        <v>0</v>
      </c>
      <c r="T1151" s="216">
        <f>S1151*H1151</f>
        <v>0</v>
      </c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R1151" s="217" t="s">
        <v>260</v>
      </c>
      <c r="AT1151" s="217" t="s">
        <v>161</v>
      </c>
      <c r="AU1151" s="217" t="s">
        <v>174</v>
      </c>
      <c r="AY1151" s="19" t="s">
        <v>159</v>
      </c>
      <c r="BE1151" s="218">
        <f>IF(N1151="základní",J1151,0)</f>
        <v>0</v>
      </c>
      <c r="BF1151" s="218">
        <f>IF(N1151="snížená",J1151,0)</f>
        <v>0</v>
      </c>
      <c r="BG1151" s="218">
        <f>IF(N1151="zákl. přenesená",J1151,0)</f>
        <v>0</v>
      </c>
      <c r="BH1151" s="218">
        <f>IF(N1151="sníž. přenesená",J1151,0)</f>
        <v>0</v>
      </c>
      <c r="BI1151" s="218">
        <f>IF(N1151="nulová",J1151,0)</f>
        <v>0</v>
      </c>
      <c r="BJ1151" s="19" t="s">
        <v>80</v>
      </c>
      <c r="BK1151" s="218">
        <f>ROUND(I1151*H1151,2)</f>
        <v>0</v>
      </c>
      <c r="BL1151" s="19" t="s">
        <v>260</v>
      </c>
      <c r="BM1151" s="217" t="s">
        <v>1438</v>
      </c>
    </row>
    <row r="1152" s="14" customFormat="1">
      <c r="A1152" s="14"/>
      <c r="B1152" s="230"/>
      <c r="C1152" s="231"/>
      <c r="D1152" s="221" t="s">
        <v>168</v>
      </c>
      <c r="E1152" s="232" t="s">
        <v>19</v>
      </c>
      <c r="F1152" s="233" t="s">
        <v>1439</v>
      </c>
      <c r="G1152" s="231"/>
      <c r="H1152" s="234">
        <v>12</v>
      </c>
      <c r="I1152" s="235"/>
      <c r="J1152" s="231"/>
      <c r="K1152" s="231"/>
      <c r="L1152" s="236"/>
      <c r="M1152" s="237"/>
      <c r="N1152" s="238"/>
      <c r="O1152" s="238"/>
      <c r="P1152" s="238"/>
      <c r="Q1152" s="238"/>
      <c r="R1152" s="238"/>
      <c r="S1152" s="238"/>
      <c r="T1152" s="23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40" t="s">
        <v>168</v>
      </c>
      <c r="AU1152" s="240" t="s">
        <v>174</v>
      </c>
      <c r="AV1152" s="14" t="s">
        <v>82</v>
      </c>
      <c r="AW1152" s="14" t="s">
        <v>33</v>
      </c>
      <c r="AX1152" s="14" t="s">
        <v>72</v>
      </c>
      <c r="AY1152" s="240" t="s">
        <v>159</v>
      </c>
    </row>
    <row r="1153" s="14" customFormat="1">
      <c r="A1153" s="14"/>
      <c r="B1153" s="230"/>
      <c r="C1153" s="231"/>
      <c r="D1153" s="221" t="s">
        <v>168</v>
      </c>
      <c r="E1153" s="232" t="s">
        <v>19</v>
      </c>
      <c r="F1153" s="233" t="s">
        <v>1440</v>
      </c>
      <c r="G1153" s="231"/>
      <c r="H1153" s="234">
        <v>7</v>
      </c>
      <c r="I1153" s="235"/>
      <c r="J1153" s="231"/>
      <c r="K1153" s="231"/>
      <c r="L1153" s="236"/>
      <c r="M1153" s="237"/>
      <c r="N1153" s="238"/>
      <c r="O1153" s="238"/>
      <c r="P1153" s="238"/>
      <c r="Q1153" s="238"/>
      <c r="R1153" s="238"/>
      <c r="S1153" s="238"/>
      <c r="T1153" s="23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0" t="s">
        <v>168</v>
      </c>
      <c r="AU1153" s="240" t="s">
        <v>174</v>
      </c>
      <c r="AV1153" s="14" t="s">
        <v>82</v>
      </c>
      <c r="AW1153" s="14" t="s">
        <v>33</v>
      </c>
      <c r="AX1153" s="14" t="s">
        <v>72</v>
      </c>
      <c r="AY1153" s="240" t="s">
        <v>159</v>
      </c>
    </row>
    <row r="1154" s="15" customFormat="1">
      <c r="A1154" s="15"/>
      <c r="B1154" s="241"/>
      <c r="C1154" s="242"/>
      <c r="D1154" s="221" t="s">
        <v>168</v>
      </c>
      <c r="E1154" s="243" t="s">
        <v>19</v>
      </c>
      <c r="F1154" s="244" t="s">
        <v>173</v>
      </c>
      <c r="G1154" s="242"/>
      <c r="H1154" s="245">
        <v>19</v>
      </c>
      <c r="I1154" s="246"/>
      <c r="J1154" s="242"/>
      <c r="K1154" s="242"/>
      <c r="L1154" s="247"/>
      <c r="M1154" s="248"/>
      <c r="N1154" s="249"/>
      <c r="O1154" s="249"/>
      <c r="P1154" s="249"/>
      <c r="Q1154" s="249"/>
      <c r="R1154" s="249"/>
      <c r="S1154" s="249"/>
      <c r="T1154" s="250"/>
      <c r="U1154" s="15"/>
      <c r="V1154" s="15"/>
      <c r="W1154" s="15"/>
      <c r="X1154" s="15"/>
      <c r="Y1154" s="15"/>
      <c r="Z1154" s="15"/>
      <c r="AA1154" s="15"/>
      <c r="AB1154" s="15"/>
      <c r="AC1154" s="15"/>
      <c r="AD1154" s="15"/>
      <c r="AE1154" s="15"/>
      <c r="AT1154" s="251" t="s">
        <v>168</v>
      </c>
      <c r="AU1154" s="251" t="s">
        <v>174</v>
      </c>
      <c r="AV1154" s="15" t="s">
        <v>174</v>
      </c>
      <c r="AW1154" s="15" t="s">
        <v>33</v>
      </c>
      <c r="AX1154" s="15" t="s">
        <v>80</v>
      </c>
      <c r="AY1154" s="251" t="s">
        <v>159</v>
      </c>
    </row>
    <row r="1155" s="2" customFormat="1" ht="24.15" customHeight="1">
      <c r="A1155" s="40"/>
      <c r="B1155" s="41"/>
      <c r="C1155" s="206" t="s">
        <v>1441</v>
      </c>
      <c r="D1155" s="206" t="s">
        <v>161</v>
      </c>
      <c r="E1155" s="207" t="s">
        <v>1352</v>
      </c>
      <c r="F1155" s="208" t="s">
        <v>1353</v>
      </c>
      <c r="G1155" s="209" t="s">
        <v>207</v>
      </c>
      <c r="H1155" s="210">
        <v>0.83399999999999996</v>
      </c>
      <c r="I1155" s="211"/>
      <c r="J1155" s="212">
        <f>ROUND(I1155*H1155,2)</f>
        <v>0</v>
      </c>
      <c r="K1155" s="208" t="s">
        <v>165</v>
      </c>
      <c r="L1155" s="46"/>
      <c r="M1155" s="213" t="s">
        <v>19</v>
      </c>
      <c r="N1155" s="214" t="s">
        <v>43</v>
      </c>
      <c r="O1155" s="86"/>
      <c r="P1155" s="215">
        <f>O1155*H1155</f>
        <v>0</v>
      </c>
      <c r="Q1155" s="215">
        <v>0</v>
      </c>
      <c r="R1155" s="215">
        <f>Q1155*H1155</f>
        <v>0</v>
      </c>
      <c r="S1155" s="215">
        <v>0</v>
      </c>
      <c r="T1155" s="216">
        <f>S1155*H1155</f>
        <v>0</v>
      </c>
      <c r="U1155" s="40"/>
      <c r="V1155" s="40"/>
      <c r="W1155" s="40"/>
      <c r="X1155" s="40"/>
      <c r="Y1155" s="40"/>
      <c r="Z1155" s="40"/>
      <c r="AA1155" s="40"/>
      <c r="AB1155" s="40"/>
      <c r="AC1155" s="40"/>
      <c r="AD1155" s="40"/>
      <c r="AE1155" s="40"/>
      <c r="AR1155" s="217" t="s">
        <v>260</v>
      </c>
      <c r="AT1155" s="217" t="s">
        <v>161</v>
      </c>
      <c r="AU1155" s="217" t="s">
        <v>174</v>
      </c>
      <c r="AY1155" s="19" t="s">
        <v>159</v>
      </c>
      <c r="BE1155" s="218">
        <f>IF(N1155="základní",J1155,0)</f>
        <v>0</v>
      </c>
      <c r="BF1155" s="218">
        <f>IF(N1155="snížená",J1155,0)</f>
        <v>0</v>
      </c>
      <c r="BG1155" s="218">
        <f>IF(N1155="zákl. přenesená",J1155,0)</f>
        <v>0</v>
      </c>
      <c r="BH1155" s="218">
        <f>IF(N1155="sníž. přenesená",J1155,0)</f>
        <v>0</v>
      </c>
      <c r="BI1155" s="218">
        <f>IF(N1155="nulová",J1155,0)</f>
        <v>0</v>
      </c>
      <c r="BJ1155" s="19" t="s">
        <v>80</v>
      </c>
      <c r="BK1155" s="218">
        <f>ROUND(I1155*H1155,2)</f>
        <v>0</v>
      </c>
      <c r="BL1155" s="19" t="s">
        <v>260</v>
      </c>
      <c r="BM1155" s="217" t="s">
        <v>1442</v>
      </c>
    </row>
    <row r="1156" s="12" customFormat="1" ht="20.88" customHeight="1">
      <c r="A1156" s="12"/>
      <c r="B1156" s="190"/>
      <c r="C1156" s="191"/>
      <c r="D1156" s="192" t="s">
        <v>71</v>
      </c>
      <c r="E1156" s="204" t="s">
        <v>1443</v>
      </c>
      <c r="F1156" s="204" t="s">
        <v>1444</v>
      </c>
      <c r="G1156" s="191"/>
      <c r="H1156" s="191"/>
      <c r="I1156" s="194"/>
      <c r="J1156" s="205">
        <f>BK1156</f>
        <v>0</v>
      </c>
      <c r="K1156" s="191"/>
      <c r="L1156" s="196"/>
      <c r="M1156" s="197"/>
      <c r="N1156" s="198"/>
      <c r="O1156" s="198"/>
      <c r="P1156" s="199">
        <f>SUM(P1157:P1220)</f>
        <v>0</v>
      </c>
      <c r="Q1156" s="198"/>
      <c r="R1156" s="199">
        <f>SUM(R1157:R1220)</f>
        <v>0.091353940000000008</v>
      </c>
      <c r="S1156" s="198"/>
      <c r="T1156" s="200">
        <f>SUM(T1157:T1220)</f>
        <v>0</v>
      </c>
      <c r="U1156" s="12"/>
      <c r="V1156" s="12"/>
      <c r="W1156" s="12"/>
      <c r="X1156" s="12"/>
      <c r="Y1156" s="12"/>
      <c r="Z1156" s="12"/>
      <c r="AA1156" s="12"/>
      <c r="AB1156" s="12"/>
      <c r="AC1156" s="12"/>
      <c r="AD1156" s="12"/>
      <c r="AE1156" s="12"/>
      <c r="AR1156" s="201" t="s">
        <v>82</v>
      </c>
      <c r="AT1156" s="202" t="s">
        <v>71</v>
      </c>
      <c r="AU1156" s="202" t="s">
        <v>82</v>
      </c>
      <c r="AY1156" s="201" t="s">
        <v>159</v>
      </c>
      <c r="BK1156" s="203">
        <f>SUM(BK1157:BK1220)</f>
        <v>0</v>
      </c>
    </row>
    <row r="1157" s="2" customFormat="1" ht="16.5" customHeight="1">
      <c r="A1157" s="40"/>
      <c r="B1157" s="41"/>
      <c r="C1157" s="206" t="s">
        <v>1445</v>
      </c>
      <c r="D1157" s="206" t="s">
        <v>161</v>
      </c>
      <c r="E1157" s="207" t="s">
        <v>1446</v>
      </c>
      <c r="F1157" s="208" t="s">
        <v>1247</v>
      </c>
      <c r="G1157" s="209" t="s">
        <v>263</v>
      </c>
      <c r="H1157" s="210">
        <v>2.0099999999999998</v>
      </c>
      <c r="I1157" s="211"/>
      <c r="J1157" s="212">
        <f>ROUND(I1157*H1157,2)</f>
        <v>0</v>
      </c>
      <c r="K1157" s="208" t="s">
        <v>19</v>
      </c>
      <c r="L1157" s="46"/>
      <c r="M1157" s="213" t="s">
        <v>19</v>
      </c>
      <c r="N1157" s="214" t="s">
        <v>43</v>
      </c>
      <c r="O1157" s="86"/>
      <c r="P1157" s="215">
        <f>O1157*H1157</f>
        <v>0</v>
      </c>
      <c r="Q1157" s="215">
        <v>0</v>
      </c>
      <c r="R1157" s="215">
        <f>Q1157*H1157</f>
        <v>0</v>
      </c>
      <c r="S1157" s="215">
        <v>0</v>
      </c>
      <c r="T1157" s="216">
        <f>S1157*H1157</f>
        <v>0</v>
      </c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R1157" s="217" t="s">
        <v>260</v>
      </c>
      <c r="AT1157" s="217" t="s">
        <v>161</v>
      </c>
      <c r="AU1157" s="217" t="s">
        <v>174</v>
      </c>
      <c r="AY1157" s="19" t="s">
        <v>159</v>
      </c>
      <c r="BE1157" s="218">
        <f>IF(N1157="základní",J1157,0)</f>
        <v>0</v>
      </c>
      <c r="BF1157" s="218">
        <f>IF(N1157="snížená",J1157,0)</f>
        <v>0</v>
      </c>
      <c r="BG1157" s="218">
        <f>IF(N1157="zákl. přenesená",J1157,0)</f>
        <v>0</v>
      </c>
      <c r="BH1157" s="218">
        <f>IF(N1157="sníž. přenesená",J1157,0)</f>
        <v>0</v>
      </c>
      <c r="BI1157" s="218">
        <f>IF(N1157="nulová",J1157,0)</f>
        <v>0</v>
      </c>
      <c r="BJ1157" s="19" t="s">
        <v>80</v>
      </c>
      <c r="BK1157" s="218">
        <f>ROUND(I1157*H1157,2)</f>
        <v>0</v>
      </c>
      <c r="BL1157" s="19" t="s">
        <v>260</v>
      </c>
      <c r="BM1157" s="217" t="s">
        <v>1447</v>
      </c>
    </row>
    <row r="1158" s="14" customFormat="1">
      <c r="A1158" s="14"/>
      <c r="B1158" s="230"/>
      <c r="C1158" s="231"/>
      <c r="D1158" s="221" t="s">
        <v>168</v>
      </c>
      <c r="E1158" s="232" t="s">
        <v>19</v>
      </c>
      <c r="F1158" s="233" t="s">
        <v>1448</v>
      </c>
      <c r="G1158" s="231"/>
      <c r="H1158" s="234">
        <v>2.0099999999999998</v>
      </c>
      <c r="I1158" s="235"/>
      <c r="J1158" s="231"/>
      <c r="K1158" s="231"/>
      <c r="L1158" s="236"/>
      <c r="M1158" s="237"/>
      <c r="N1158" s="238"/>
      <c r="O1158" s="238"/>
      <c r="P1158" s="238"/>
      <c r="Q1158" s="238"/>
      <c r="R1158" s="238"/>
      <c r="S1158" s="238"/>
      <c r="T1158" s="239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40" t="s">
        <v>168</v>
      </c>
      <c r="AU1158" s="240" t="s">
        <v>174</v>
      </c>
      <c r="AV1158" s="14" t="s">
        <v>82</v>
      </c>
      <c r="AW1158" s="14" t="s">
        <v>33</v>
      </c>
      <c r="AX1158" s="14" t="s">
        <v>72</v>
      </c>
      <c r="AY1158" s="240" t="s">
        <v>159</v>
      </c>
    </row>
    <row r="1159" s="15" customFormat="1">
      <c r="A1159" s="15"/>
      <c r="B1159" s="241"/>
      <c r="C1159" s="242"/>
      <c r="D1159" s="221" t="s">
        <v>168</v>
      </c>
      <c r="E1159" s="243" t="s">
        <v>19</v>
      </c>
      <c r="F1159" s="244" t="s">
        <v>173</v>
      </c>
      <c r="G1159" s="242"/>
      <c r="H1159" s="245">
        <v>2.0099999999999998</v>
      </c>
      <c r="I1159" s="246"/>
      <c r="J1159" s="242"/>
      <c r="K1159" s="242"/>
      <c r="L1159" s="247"/>
      <c r="M1159" s="248"/>
      <c r="N1159" s="249"/>
      <c r="O1159" s="249"/>
      <c r="P1159" s="249"/>
      <c r="Q1159" s="249"/>
      <c r="R1159" s="249"/>
      <c r="S1159" s="249"/>
      <c r="T1159" s="250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T1159" s="251" t="s">
        <v>168</v>
      </c>
      <c r="AU1159" s="251" t="s">
        <v>174</v>
      </c>
      <c r="AV1159" s="15" t="s">
        <v>174</v>
      </c>
      <c r="AW1159" s="15" t="s">
        <v>33</v>
      </c>
      <c r="AX1159" s="15" t="s">
        <v>80</v>
      </c>
      <c r="AY1159" s="251" t="s">
        <v>159</v>
      </c>
    </row>
    <row r="1160" s="2" customFormat="1" ht="37.8" customHeight="1">
      <c r="A1160" s="40"/>
      <c r="B1160" s="41"/>
      <c r="C1160" s="206" t="s">
        <v>1449</v>
      </c>
      <c r="D1160" s="206" t="s">
        <v>161</v>
      </c>
      <c r="E1160" s="207" t="s">
        <v>1450</v>
      </c>
      <c r="F1160" s="208" t="s">
        <v>1451</v>
      </c>
      <c r="G1160" s="209" t="s">
        <v>263</v>
      </c>
      <c r="H1160" s="210">
        <v>1.815</v>
      </c>
      <c r="I1160" s="211"/>
      <c r="J1160" s="212">
        <f>ROUND(I1160*H1160,2)</f>
        <v>0</v>
      </c>
      <c r="K1160" s="208" t="s">
        <v>165</v>
      </c>
      <c r="L1160" s="46"/>
      <c r="M1160" s="213" t="s">
        <v>19</v>
      </c>
      <c r="N1160" s="214" t="s">
        <v>43</v>
      </c>
      <c r="O1160" s="86"/>
      <c r="P1160" s="215">
        <f>O1160*H1160</f>
        <v>0</v>
      </c>
      <c r="Q1160" s="215">
        <v>0.00022000000000000001</v>
      </c>
      <c r="R1160" s="215">
        <f>Q1160*H1160</f>
        <v>0.0003993</v>
      </c>
      <c r="S1160" s="215">
        <v>0</v>
      </c>
      <c r="T1160" s="216">
        <f>S1160*H1160</f>
        <v>0</v>
      </c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R1160" s="217" t="s">
        <v>260</v>
      </c>
      <c r="AT1160" s="217" t="s">
        <v>161</v>
      </c>
      <c r="AU1160" s="217" t="s">
        <v>174</v>
      </c>
      <c r="AY1160" s="19" t="s">
        <v>159</v>
      </c>
      <c r="BE1160" s="218">
        <f>IF(N1160="základní",J1160,0)</f>
        <v>0</v>
      </c>
      <c r="BF1160" s="218">
        <f>IF(N1160="snížená",J1160,0)</f>
        <v>0</v>
      </c>
      <c r="BG1160" s="218">
        <f>IF(N1160="zákl. přenesená",J1160,0)</f>
        <v>0</v>
      </c>
      <c r="BH1160" s="218">
        <f>IF(N1160="sníž. přenesená",J1160,0)</f>
        <v>0</v>
      </c>
      <c r="BI1160" s="218">
        <f>IF(N1160="nulová",J1160,0)</f>
        <v>0</v>
      </c>
      <c r="BJ1160" s="19" t="s">
        <v>80</v>
      </c>
      <c r="BK1160" s="218">
        <f>ROUND(I1160*H1160,2)</f>
        <v>0</v>
      </c>
      <c r="BL1160" s="19" t="s">
        <v>260</v>
      </c>
      <c r="BM1160" s="217" t="s">
        <v>1452</v>
      </c>
    </row>
    <row r="1161" s="14" customFormat="1">
      <c r="A1161" s="14"/>
      <c r="B1161" s="230"/>
      <c r="C1161" s="231"/>
      <c r="D1161" s="221" t="s">
        <v>168</v>
      </c>
      <c r="E1161" s="232" t="s">
        <v>19</v>
      </c>
      <c r="F1161" s="233" t="s">
        <v>1453</v>
      </c>
      <c r="G1161" s="231"/>
      <c r="H1161" s="234">
        <v>1.815</v>
      </c>
      <c r="I1161" s="235"/>
      <c r="J1161" s="231"/>
      <c r="K1161" s="231"/>
      <c r="L1161" s="236"/>
      <c r="M1161" s="237"/>
      <c r="N1161" s="238"/>
      <c r="O1161" s="238"/>
      <c r="P1161" s="238"/>
      <c r="Q1161" s="238"/>
      <c r="R1161" s="238"/>
      <c r="S1161" s="238"/>
      <c r="T1161" s="23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40" t="s">
        <v>168</v>
      </c>
      <c r="AU1161" s="240" t="s">
        <v>174</v>
      </c>
      <c r="AV1161" s="14" t="s">
        <v>82</v>
      </c>
      <c r="AW1161" s="14" t="s">
        <v>33</v>
      </c>
      <c r="AX1161" s="14" t="s">
        <v>72</v>
      </c>
      <c r="AY1161" s="240" t="s">
        <v>159</v>
      </c>
    </row>
    <row r="1162" s="15" customFormat="1">
      <c r="A1162" s="15"/>
      <c r="B1162" s="241"/>
      <c r="C1162" s="242"/>
      <c r="D1162" s="221" t="s">
        <v>168</v>
      </c>
      <c r="E1162" s="243" t="s">
        <v>19</v>
      </c>
      <c r="F1162" s="244" t="s">
        <v>173</v>
      </c>
      <c r="G1162" s="242"/>
      <c r="H1162" s="245">
        <v>1.815</v>
      </c>
      <c r="I1162" s="246"/>
      <c r="J1162" s="242"/>
      <c r="K1162" s="242"/>
      <c r="L1162" s="247"/>
      <c r="M1162" s="248"/>
      <c r="N1162" s="249"/>
      <c r="O1162" s="249"/>
      <c r="P1162" s="249"/>
      <c r="Q1162" s="249"/>
      <c r="R1162" s="249"/>
      <c r="S1162" s="249"/>
      <c r="T1162" s="250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51" t="s">
        <v>168</v>
      </c>
      <c r="AU1162" s="251" t="s">
        <v>174</v>
      </c>
      <c r="AV1162" s="15" t="s">
        <v>174</v>
      </c>
      <c r="AW1162" s="15" t="s">
        <v>33</v>
      </c>
      <c r="AX1162" s="15" t="s">
        <v>80</v>
      </c>
      <c r="AY1162" s="251" t="s">
        <v>159</v>
      </c>
    </row>
    <row r="1163" s="2" customFormat="1" ht="16.5" customHeight="1">
      <c r="A1163" s="40"/>
      <c r="B1163" s="41"/>
      <c r="C1163" s="263" t="s">
        <v>1454</v>
      </c>
      <c r="D1163" s="263" t="s">
        <v>413</v>
      </c>
      <c r="E1163" s="264" t="s">
        <v>1259</v>
      </c>
      <c r="F1163" s="265" t="s">
        <v>1260</v>
      </c>
      <c r="G1163" s="266" t="s">
        <v>263</v>
      </c>
      <c r="H1163" s="267">
        <v>2.0870000000000002</v>
      </c>
      <c r="I1163" s="268"/>
      <c r="J1163" s="269">
        <f>ROUND(I1163*H1163,2)</f>
        <v>0</v>
      </c>
      <c r="K1163" s="265" t="s">
        <v>165</v>
      </c>
      <c r="L1163" s="270"/>
      <c r="M1163" s="271" t="s">
        <v>19</v>
      </c>
      <c r="N1163" s="272" t="s">
        <v>43</v>
      </c>
      <c r="O1163" s="86"/>
      <c r="P1163" s="215">
        <f>O1163*H1163</f>
        <v>0</v>
      </c>
      <c r="Q1163" s="215">
        <v>0.0019</v>
      </c>
      <c r="R1163" s="215">
        <f>Q1163*H1163</f>
        <v>0.0039653000000000006</v>
      </c>
      <c r="S1163" s="215">
        <v>0</v>
      </c>
      <c r="T1163" s="216">
        <f>S1163*H1163</f>
        <v>0</v>
      </c>
      <c r="U1163" s="40"/>
      <c r="V1163" s="40"/>
      <c r="W1163" s="40"/>
      <c r="X1163" s="40"/>
      <c r="Y1163" s="40"/>
      <c r="Z1163" s="40"/>
      <c r="AA1163" s="40"/>
      <c r="AB1163" s="40"/>
      <c r="AC1163" s="40"/>
      <c r="AD1163" s="40"/>
      <c r="AE1163" s="40"/>
      <c r="AR1163" s="217" t="s">
        <v>407</v>
      </c>
      <c r="AT1163" s="217" t="s">
        <v>413</v>
      </c>
      <c r="AU1163" s="217" t="s">
        <v>174</v>
      </c>
      <c r="AY1163" s="19" t="s">
        <v>159</v>
      </c>
      <c r="BE1163" s="218">
        <f>IF(N1163="základní",J1163,0)</f>
        <v>0</v>
      </c>
      <c r="BF1163" s="218">
        <f>IF(N1163="snížená",J1163,0)</f>
        <v>0</v>
      </c>
      <c r="BG1163" s="218">
        <f>IF(N1163="zákl. přenesená",J1163,0)</f>
        <v>0</v>
      </c>
      <c r="BH1163" s="218">
        <f>IF(N1163="sníž. přenesená",J1163,0)</f>
        <v>0</v>
      </c>
      <c r="BI1163" s="218">
        <f>IF(N1163="nulová",J1163,0)</f>
        <v>0</v>
      </c>
      <c r="BJ1163" s="19" t="s">
        <v>80</v>
      </c>
      <c r="BK1163" s="218">
        <f>ROUND(I1163*H1163,2)</f>
        <v>0</v>
      </c>
      <c r="BL1163" s="19" t="s">
        <v>260</v>
      </c>
      <c r="BM1163" s="217" t="s">
        <v>1455</v>
      </c>
    </row>
    <row r="1164" s="14" customFormat="1">
      <c r="A1164" s="14"/>
      <c r="B1164" s="230"/>
      <c r="C1164" s="231"/>
      <c r="D1164" s="221" t="s">
        <v>168</v>
      </c>
      <c r="E1164" s="231"/>
      <c r="F1164" s="233" t="s">
        <v>1456</v>
      </c>
      <c r="G1164" s="231"/>
      <c r="H1164" s="234">
        <v>2.0870000000000002</v>
      </c>
      <c r="I1164" s="235"/>
      <c r="J1164" s="231"/>
      <c r="K1164" s="231"/>
      <c r="L1164" s="236"/>
      <c r="M1164" s="237"/>
      <c r="N1164" s="238"/>
      <c r="O1164" s="238"/>
      <c r="P1164" s="238"/>
      <c r="Q1164" s="238"/>
      <c r="R1164" s="238"/>
      <c r="S1164" s="238"/>
      <c r="T1164" s="23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40" t="s">
        <v>168</v>
      </c>
      <c r="AU1164" s="240" t="s">
        <v>174</v>
      </c>
      <c r="AV1164" s="14" t="s">
        <v>82</v>
      </c>
      <c r="AW1164" s="14" t="s">
        <v>4</v>
      </c>
      <c r="AX1164" s="14" t="s">
        <v>80</v>
      </c>
      <c r="AY1164" s="240" t="s">
        <v>159</v>
      </c>
    </row>
    <row r="1165" s="2" customFormat="1" ht="37.8" customHeight="1">
      <c r="A1165" s="40"/>
      <c r="B1165" s="41"/>
      <c r="C1165" s="206" t="s">
        <v>1457</v>
      </c>
      <c r="D1165" s="206" t="s">
        <v>161</v>
      </c>
      <c r="E1165" s="207" t="s">
        <v>1458</v>
      </c>
      <c r="F1165" s="208" t="s">
        <v>1459</v>
      </c>
      <c r="G1165" s="209" t="s">
        <v>263</v>
      </c>
      <c r="H1165" s="210">
        <v>1.2</v>
      </c>
      <c r="I1165" s="211"/>
      <c r="J1165" s="212">
        <f>ROUND(I1165*H1165,2)</f>
        <v>0</v>
      </c>
      <c r="K1165" s="208" t="s">
        <v>165</v>
      </c>
      <c r="L1165" s="46"/>
      <c r="M1165" s="213" t="s">
        <v>19</v>
      </c>
      <c r="N1165" s="214" t="s">
        <v>43</v>
      </c>
      <c r="O1165" s="86"/>
      <c r="P1165" s="215">
        <f>O1165*H1165</f>
        <v>0</v>
      </c>
      <c r="Q1165" s="215">
        <v>0.00033</v>
      </c>
      <c r="R1165" s="215">
        <f>Q1165*H1165</f>
        <v>0.00039599999999999998</v>
      </c>
      <c r="S1165" s="215">
        <v>0</v>
      </c>
      <c r="T1165" s="216">
        <f>S1165*H1165</f>
        <v>0</v>
      </c>
      <c r="U1165" s="40"/>
      <c r="V1165" s="40"/>
      <c r="W1165" s="40"/>
      <c r="X1165" s="40"/>
      <c r="Y1165" s="40"/>
      <c r="Z1165" s="40"/>
      <c r="AA1165" s="40"/>
      <c r="AB1165" s="40"/>
      <c r="AC1165" s="40"/>
      <c r="AD1165" s="40"/>
      <c r="AE1165" s="40"/>
      <c r="AR1165" s="217" t="s">
        <v>260</v>
      </c>
      <c r="AT1165" s="217" t="s">
        <v>161</v>
      </c>
      <c r="AU1165" s="217" t="s">
        <v>174</v>
      </c>
      <c r="AY1165" s="19" t="s">
        <v>159</v>
      </c>
      <c r="BE1165" s="218">
        <f>IF(N1165="základní",J1165,0)</f>
        <v>0</v>
      </c>
      <c r="BF1165" s="218">
        <f>IF(N1165="snížená",J1165,0)</f>
        <v>0</v>
      </c>
      <c r="BG1165" s="218">
        <f>IF(N1165="zákl. přenesená",J1165,0)</f>
        <v>0</v>
      </c>
      <c r="BH1165" s="218">
        <f>IF(N1165="sníž. přenesená",J1165,0)</f>
        <v>0</v>
      </c>
      <c r="BI1165" s="218">
        <f>IF(N1165="nulová",J1165,0)</f>
        <v>0</v>
      </c>
      <c r="BJ1165" s="19" t="s">
        <v>80</v>
      </c>
      <c r="BK1165" s="218">
        <f>ROUND(I1165*H1165,2)</f>
        <v>0</v>
      </c>
      <c r="BL1165" s="19" t="s">
        <v>260</v>
      </c>
      <c r="BM1165" s="217" t="s">
        <v>1460</v>
      </c>
    </row>
    <row r="1166" s="14" customFormat="1">
      <c r="A1166" s="14"/>
      <c r="B1166" s="230"/>
      <c r="C1166" s="231"/>
      <c r="D1166" s="221" t="s">
        <v>168</v>
      </c>
      <c r="E1166" s="232" t="s">
        <v>19</v>
      </c>
      <c r="F1166" s="233" t="s">
        <v>1461</v>
      </c>
      <c r="G1166" s="231"/>
      <c r="H1166" s="234">
        <v>1.2</v>
      </c>
      <c r="I1166" s="235"/>
      <c r="J1166" s="231"/>
      <c r="K1166" s="231"/>
      <c r="L1166" s="236"/>
      <c r="M1166" s="237"/>
      <c r="N1166" s="238"/>
      <c r="O1166" s="238"/>
      <c r="P1166" s="238"/>
      <c r="Q1166" s="238"/>
      <c r="R1166" s="238"/>
      <c r="S1166" s="238"/>
      <c r="T1166" s="23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40" t="s">
        <v>168</v>
      </c>
      <c r="AU1166" s="240" t="s">
        <v>174</v>
      </c>
      <c r="AV1166" s="14" t="s">
        <v>82</v>
      </c>
      <c r="AW1166" s="14" t="s">
        <v>33</v>
      </c>
      <c r="AX1166" s="14" t="s">
        <v>72</v>
      </c>
      <c r="AY1166" s="240" t="s">
        <v>159</v>
      </c>
    </row>
    <row r="1167" s="15" customFormat="1">
      <c r="A1167" s="15"/>
      <c r="B1167" s="241"/>
      <c r="C1167" s="242"/>
      <c r="D1167" s="221" t="s">
        <v>168</v>
      </c>
      <c r="E1167" s="243" t="s">
        <v>19</v>
      </c>
      <c r="F1167" s="244" t="s">
        <v>173</v>
      </c>
      <c r="G1167" s="242"/>
      <c r="H1167" s="245">
        <v>1.2</v>
      </c>
      <c r="I1167" s="246"/>
      <c r="J1167" s="242"/>
      <c r="K1167" s="242"/>
      <c r="L1167" s="247"/>
      <c r="M1167" s="248"/>
      <c r="N1167" s="249"/>
      <c r="O1167" s="249"/>
      <c r="P1167" s="249"/>
      <c r="Q1167" s="249"/>
      <c r="R1167" s="249"/>
      <c r="S1167" s="249"/>
      <c r="T1167" s="250"/>
      <c r="U1167" s="15"/>
      <c r="V1167" s="15"/>
      <c r="W1167" s="15"/>
      <c r="X1167" s="15"/>
      <c r="Y1167" s="15"/>
      <c r="Z1167" s="15"/>
      <c r="AA1167" s="15"/>
      <c r="AB1167" s="15"/>
      <c r="AC1167" s="15"/>
      <c r="AD1167" s="15"/>
      <c r="AE1167" s="15"/>
      <c r="AT1167" s="251" t="s">
        <v>168</v>
      </c>
      <c r="AU1167" s="251" t="s">
        <v>174</v>
      </c>
      <c r="AV1167" s="15" t="s">
        <v>174</v>
      </c>
      <c r="AW1167" s="15" t="s">
        <v>33</v>
      </c>
      <c r="AX1167" s="15" t="s">
        <v>80</v>
      </c>
      <c r="AY1167" s="251" t="s">
        <v>159</v>
      </c>
    </row>
    <row r="1168" s="2" customFormat="1" ht="16.5" customHeight="1">
      <c r="A1168" s="40"/>
      <c r="B1168" s="41"/>
      <c r="C1168" s="263" t="s">
        <v>1462</v>
      </c>
      <c r="D1168" s="263" t="s">
        <v>413</v>
      </c>
      <c r="E1168" s="264" t="s">
        <v>1259</v>
      </c>
      <c r="F1168" s="265" t="s">
        <v>1260</v>
      </c>
      <c r="G1168" s="266" t="s">
        <v>263</v>
      </c>
      <c r="H1168" s="267">
        <v>1.3799999999999999</v>
      </c>
      <c r="I1168" s="268"/>
      <c r="J1168" s="269">
        <f>ROUND(I1168*H1168,2)</f>
        <v>0</v>
      </c>
      <c r="K1168" s="265" t="s">
        <v>165</v>
      </c>
      <c r="L1168" s="270"/>
      <c r="M1168" s="271" t="s">
        <v>19</v>
      </c>
      <c r="N1168" s="272" t="s">
        <v>43</v>
      </c>
      <c r="O1168" s="86"/>
      <c r="P1168" s="215">
        <f>O1168*H1168</f>
        <v>0</v>
      </c>
      <c r="Q1168" s="215">
        <v>0.0019</v>
      </c>
      <c r="R1168" s="215">
        <f>Q1168*H1168</f>
        <v>0.0026219999999999998</v>
      </c>
      <c r="S1168" s="215">
        <v>0</v>
      </c>
      <c r="T1168" s="216">
        <f>S1168*H1168</f>
        <v>0</v>
      </c>
      <c r="U1168" s="40"/>
      <c r="V1168" s="40"/>
      <c r="W1168" s="40"/>
      <c r="X1168" s="40"/>
      <c r="Y1168" s="40"/>
      <c r="Z1168" s="40"/>
      <c r="AA1168" s="40"/>
      <c r="AB1168" s="40"/>
      <c r="AC1168" s="40"/>
      <c r="AD1168" s="40"/>
      <c r="AE1168" s="40"/>
      <c r="AR1168" s="217" t="s">
        <v>407</v>
      </c>
      <c r="AT1168" s="217" t="s">
        <v>413</v>
      </c>
      <c r="AU1168" s="217" t="s">
        <v>174</v>
      </c>
      <c r="AY1168" s="19" t="s">
        <v>159</v>
      </c>
      <c r="BE1168" s="218">
        <f>IF(N1168="základní",J1168,0)</f>
        <v>0</v>
      </c>
      <c r="BF1168" s="218">
        <f>IF(N1168="snížená",J1168,0)</f>
        <v>0</v>
      </c>
      <c r="BG1168" s="218">
        <f>IF(N1168="zákl. přenesená",J1168,0)</f>
        <v>0</v>
      </c>
      <c r="BH1168" s="218">
        <f>IF(N1168="sníž. přenesená",J1168,0)</f>
        <v>0</v>
      </c>
      <c r="BI1168" s="218">
        <f>IF(N1168="nulová",J1168,0)</f>
        <v>0</v>
      </c>
      <c r="BJ1168" s="19" t="s">
        <v>80</v>
      </c>
      <c r="BK1168" s="218">
        <f>ROUND(I1168*H1168,2)</f>
        <v>0</v>
      </c>
      <c r="BL1168" s="19" t="s">
        <v>260</v>
      </c>
      <c r="BM1168" s="217" t="s">
        <v>1463</v>
      </c>
    </row>
    <row r="1169" s="14" customFormat="1">
      <c r="A1169" s="14"/>
      <c r="B1169" s="230"/>
      <c r="C1169" s="231"/>
      <c r="D1169" s="221" t="s">
        <v>168</v>
      </c>
      <c r="E1169" s="231"/>
      <c r="F1169" s="233" t="s">
        <v>1464</v>
      </c>
      <c r="G1169" s="231"/>
      <c r="H1169" s="234">
        <v>1.3799999999999999</v>
      </c>
      <c r="I1169" s="235"/>
      <c r="J1169" s="231"/>
      <c r="K1169" s="231"/>
      <c r="L1169" s="236"/>
      <c r="M1169" s="237"/>
      <c r="N1169" s="238"/>
      <c r="O1169" s="238"/>
      <c r="P1169" s="238"/>
      <c r="Q1169" s="238"/>
      <c r="R1169" s="238"/>
      <c r="S1169" s="238"/>
      <c r="T1169" s="23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0" t="s">
        <v>168</v>
      </c>
      <c r="AU1169" s="240" t="s">
        <v>174</v>
      </c>
      <c r="AV1169" s="14" t="s">
        <v>82</v>
      </c>
      <c r="AW1169" s="14" t="s">
        <v>4</v>
      </c>
      <c r="AX1169" s="14" t="s">
        <v>80</v>
      </c>
      <c r="AY1169" s="240" t="s">
        <v>159</v>
      </c>
    </row>
    <row r="1170" s="2" customFormat="1" ht="21.75" customHeight="1">
      <c r="A1170" s="40"/>
      <c r="B1170" s="41"/>
      <c r="C1170" s="206" t="s">
        <v>1465</v>
      </c>
      <c r="D1170" s="206" t="s">
        <v>161</v>
      </c>
      <c r="E1170" s="207" t="s">
        <v>1295</v>
      </c>
      <c r="F1170" s="208" t="s">
        <v>1296</v>
      </c>
      <c r="G1170" s="209" t="s">
        <v>263</v>
      </c>
      <c r="H1170" s="210">
        <v>3.0150000000000001</v>
      </c>
      <c r="I1170" s="211"/>
      <c r="J1170" s="212">
        <f>ROUND(I1170*H1170,2)</f>
        <v>0</v>
      </c>
      <c r="K1170" s="208" t="s">
        <v>165</v>
      </c>
      <c r="L1170" s="46"/>
      <c r="M1170" s="213" t="s">
        <v>19</v>
      </c>
      <c r="N1170" s="214" t="s">
        <v>43</v>
      </c>
      <c r="O1170" s="86"/>
      <c r="P1170" s="215">
        <f>O1170*H1170</f>
        <v>0</v>
      </c>
      <c r="Q1170" s="215">
        <v>0</v>
      </c>
      <c r="R1170" s="215">
        <f>Q1170*H1170</f>
        <v>0</v>
      </c>
      <c r="S1170" s="215">
        <v>0</v>
      </c>
      <c r="T1170" s="216">
        <f>S1170*H1170</f>
        <v>0</v>
      </c>
      <c r="U1170" s="40"/>
      <c r="V1170" s="40"/>
      <c r="W1170" s="40"/>
      <c r="X1170" s="40"/>
      <c r="Y1170" s="40"/>
      <c r="Z1170" s="40"/>
      <c r="AA1170" s="40"/>
      <c r="AB1170" s="40"/>
      <c r="AC1170" s="40"/>
      <c r="AD1170" s="40"/>
      <c r="AE1170" s="40"/>
      <c r="AR1170" s="217" t="s">
        <v>260</v>
      </c>
      <c r="AT1170" s="217" t="s">
        <v>161</v>
      </c>
      <c r="AU1170" s="217" t="s">
        <v>174</v>
      </c>
      <c r="AY1170" s="19" t="s">
        <v>159</v>
      </c>
      <c r="BE1170" s="218">
        <f>IF(N1170="základní",J1170,0)</f>
        <v>0</v>
      </c>
      <c r="BF1170" s="218">
        <f>IF(N1170="snížená",J1170,0)</f>
        <v>0</v>
      </c>
      <c r="BG1170" s="218">
        <f>IF(N1170="zákl. přenesená",J1170,0)</f>
        <v>0</v>
      </c>
      <c r="BH1170" s="218">
        <f>IF(N1170="sníž. přenesená",J1170,0)</f>
        <v>0</v>
      </c>
      <c r="BI1170" s="218">
        <f>IF(N1170="nulová",J1170,0)</f>
        <v>0</v>
      </c>
      <c r="BJ1170" s="19" t="s">
        <v>80</v>
      </c>
      <c r="BK1170" s="218">
        <f>ROUND(I1170*H1170,2)</f>
        <v>0</v>
      </c>
      <c r="BL1170" s="19" t="s">
        <v>260</v>
      </c>
      <c r="BM1170" s="217" t="s">
        <v>1466</v>
      </c>
    </row>
    <row r="1171" s="14" customFormat="1">
      <c r="A1171" s="14"/>
      <c r="B1171" s="230"/>
      <c r="C1171" s="231"/>
      <c r="D1171" s="221" t="s">
        <v>168</v>
      </c>
      <c r="E1171" s="232" t="s">
        <v>19</v>
      </c>
      <c r="F1171" s="233" t="s">
        <v>1467</v>
      </c>
      <c r="G1171" s="231"/>
      <c r="H1171" s="234">
        <v>3.0150000000000001</v>
      </c>
      <c r="I1171" s="235"/>
      <c r="J1171" s="231"/>
      <c r="K1171" s="231"/>
      <c r="L1171" s="236"/>
      <c r="M1171" s="237"/>
      <c r="N1171" s="238"/>
      <c r="O1171" s="238"/>
      <c r="P1171" s="238"/>
      <c r="Q1171" s="238"/>
      <c r="R1171" s="238"/>
      <c r="S1171" s="238"/>
      <c r="T1171" s="23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40" t="s">
        <v>168</v>
      </c>
      <c r="AU1171" s="240" t="s">
        <v>174</v>
      </c>
      <c r="AV1171" s="14" t="s">
        <v>82</v>
      </c>
      <c r="AW1171" s="14" t="s">
        <v>33</v>
      </c>
      <c r="AX1171" s="14" t="s">
        <v>72</v>
      </c>
      <c r="AY1171" s="240" t="s">
        <v>159</v>
      </c>
    </row>
    <row r="1172" s="15" customFormat="1">
      <c r="A1172" s="15"/>
      <c r="B1172" s="241"/>
      <c r="C1172" s="242"/>
      <c r="D1172" s="221" t="s">
        <v>168</v>
      </c>
      <c r="E1172" s="243" t="s">
        <v>19</v>
      </c>
      <c r="F1172" s="244" t="s">
        <v>173</v>
      </c>
      <c r="G1172" s="242"/>
      <c r="H1172" s="245">
        <v>3.0150000000000001</v>
      </c>
      <c r="I1172" s="246"/>
      <c r="J1172" s="242"/>
      <c r="K1172" s="242"/>
      <c r="L1172" s="247"/>
      <c r="M1172" s="248"/>
      <c r="N1172" s="249"/>
      <c r="O1172" s="249"/>
      <c r="P1172" s="249"/>
      <c r="Q1172" s="249"/>
      <c r="R1172" s="249"/>
      <c r="S1172" s="249"/>
      <c r="T1172" s="250"/>
      <c r="U1172" s="15"/>
      <c r="V1172" s="15"/>
      <c r="W1172" s="15"/>
      <c r="X1172" s="15"/>
      <c r="Y1172" s="15"/>
      <c r="Z1172" s="15"/>
      <c r="AA1172" s="15"/>
      <c r="AB1172" s="15"/>
      <c r="AC1172" s="15"/>
      <c r="AD1172" s="15"/>
      <c r="AE1172" s="15"/>
      <c r="AT1172" s="251" t="s">
        <v>168</v>
      </c>
      <c r="AU1172" s="251" t="s">
        <v>174</v>
      </c>
      <c r="AV1172" s="15" t="s">
        <v>174</v>
      </c>
      <c r="AW1172" s="15" t="s">
        <v>33</v>
      </c>
      <c r="AX1172" s="15" t="s">
        <v>80</v>
      </c>
      <c r="AY1172" s="251" t="s">
        <v>159</v>
      </c>
    </row>
    <row r="1173" s="2" customFormat="1" ht="16.5" customHeight="1">
      <c r="A1173" s="40"/>
      <c r="B1173" s="41"/>
      <c r="C1173" s="263" t="s">
        <v>1468</v>
      </c>
      <c r="D1173" s="263" t="s">
        <v>413</v>
      </c>
      <c r="E1173" s="264" t="s">
        <v>1383</v>
      </c>
      <c r="F1173" s="265" t="s">
        <v>1384</v>
      </c>
      <c r="G1173" s="266" t="s">
        <v>263</v>
      </c>
      <c r="H1173" s="267">
        <v>3.4670000000000001</v>
      </c>
      <c r="I1173" s="268"/>
      <c r="J1173" s="269">
        <f>ROUND(I1173*H1173,2)</f>
        <v>0</v>
      </c>
      <c r="K1173" s="265" t="s">
        <v>165</v>
      </c>
      <c r="L1173" s="270"/>
      <c r="M1173" s="271" t="s">
        <v>19</v>
      </c>
      <c r="N1173" s="272" t="s">
        <v>43</v>
      </c>
      <c r="O1173" s="86"/>
      <c r="P1173" s="215">
        <f>O1173*H1173</f>
        <v>0</v>
      </c>
      <c r="Q1173" s="215">
        <v>0.00029999999999999997</v>
      </c>
      <c r="R1173" s="215">
        <f>Q1173*H1173</f>
        <v>0.0010401</v>
      </c>
      <c r="S1173" s="215">
        <v>0</v>
      </c>
      <c r="T1173" s="216">
        <f>S1173*H1173</f>
        <v>0</v>
      </c>
      <c r="U1173" s="40"/>
      <c r="V1173" s="40"/>
      <c r="W1173" s="40"/>
      <c r="X1173" s="40"/>
      <c r="Y1173" s="40"/>
      <c r="Z1173" s="40"/>
      <c r="AA1173" s="40"/>
      <c r="AB1173" s="40"/>
      <c r="AC1173" s="40"/>
      <c r="AD1173" s="40"/>
      <c r="AE1173" s="40"/>
      <c r="AR1173" s="217" t="s">
        <v>407</v>
      </c>
      <c r="AT1173" s="217" t="s">
        <v>413</v>
      </c>
      <c r="AU1173" s="217" t="s">
        <v>174</v>
      </c>
      <c r="AY1173" s="19" t="s">
        <v>159</v>
      </c>
      <c r="BE1173" s="218">
        <f>IF(N1173="základní",J1173,0)</f>
        <v>0</v>
      </c>
      <c r="BF1173" s="218">
        <f>IF(N1173="snížená",J1173,0)</f>
        <v>0</v>
      </c>
      <c r="BG1173" s="218">
        <f>IF(N1173="zákl. přenesená",J1173,0)</f>
        <v>0</v>
      </c>
      <c r="BH1173" s="218">
        <f>IF(N1173="sníž. přenesená",J1173,0)</f>
        <v>0</v>
      </c>
      <c r="BI1173" s="218">
        <f>IF(N1173="nulová",J1173,0)</f>
        <v>0</v>
      </c>
      <c r="BJ1173" s="19" t="s">
        <v>80</v>
      </c>
      <c r="BK1173" s="218">
        <f>ROUND(I1173*H1173,2)</f>
        <v>0</v>
      </c>
      <c r="BL1173" s="19" t="s">
        <v>260</v>
      </c>
      <c r="BM1173" s="217" t="s">
        <v>1469</v>
      </c>
    </row>
    <row r="1174" s="14" customFormat="1">
      <c r="A1174" s="14"/>
      <c r="B1174" s="230"/>
      <c r="C1174" s="231"/>
      <c r="D1174" s="221" t="s">
        <v>168</v>
      </c>
      <c r="E1174" s="231"/>
      <c r="F1174" s="233" t="s">
        <v>1470</v>
      </c>
      <c r="G1174" s="231"/>
      <c r="H1174" s="234">
        <v>3.4670000000000001</v>
      </c>
      <c r="I1174" s="235"/>
      <c r="J1174" s="231"/>
      <c r="K1174" s="231"/>
      <c r="L1174" s="236"/>
      <c r="M1174" s="237"/>
      <c r="N1174" s="238"/>
      <c r="O1174" s="238"/>
      <c r="P1174" s="238"/>
      <c r="Q1174" s="238"/>
      <c r="R1174" s="238"/>
      <c r="S1174" s="238"/>
      <c r="T1174" s="23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40" t="s">
        <v>168</v>
      </c>
      <c r="AU1174" s="240" t="s">
        <v>174</v>
      </c>
      <c r="AV1174" s="14" t="s">
        <v>82</v>
      </c>
      <c r="AW1174" s="14" t="s">
        <v>4</v>
      </c>
      <c r="AX1174" s="14" t="s">
        <v>80</v>
      </c>
      <c r="AY1174" s="240" t="s">
        <v>159</v>
      </c>
    </row>
    <row r="1175" s="2" customFormat="1" ht="24.15" customHeight="1">
      <c r="A1175" s="40"/>
      <c r="B1175" s="41"/>
      <c r="C1175" s="206" t="s">
        <v>1471</v>
      </c>
      <c r="D1175" s="206" t="s">
        <v>161</v>
      </c>
      <c r="E1175" s="207" t="s">
        <v>1280</v>
      </c>
      <c r="F1175" s="208" t="s">
        <v>1281</v>
      </c>
      <c r="G1175" s="209" t="s">
        <v>263</v>
      </c>
      <c r="H1175" s="210">
        <v>1.8080000000000001</v>
      </c>
      <c r="I1175" s="211"/>
      <c r="J1175" s="212">
        <f>ROUND(I1175*H1175,2)</f>
        <v>0</v>
      </c>
      <c r="K1175" s="208" t="s">
        <v>165</v>
      </c>
      <c r="L1175" s="46"/>
      <c r="M1175" s="213" t="s">
        <v>19</v>
      </c>
      <c r="N1175" s="214" t="s">
        <v>43</v>
      </c>
      <c r="O1175" s="86"/>
      <c r="P1175" s="215">
        <f>O1175*H1175</f>
        <v>0</v>
      </c>
      <c r="Q1175" s="215">
        <v>0</v>
      </c>
      <c r="R1175" s="215">
        <f>Q1175*H1175</f>
        <v>0</v>
      </c>
      <c r="S1175" s="215">
        <v>0</v>
      </c>
      <c r="T1175" s="216">
        <f>S1175*H1175</f>
        <v>0</v>
      </c>
      <c r="U1175" s="40"/>
      <c r="V1175" s="40"/>
      <c r="W1175" s="40"/>
      <c r="X1175" s="40"/>
      <c r="Y1175" s="40"/>
      <c r="Z1175" s="40"/>
      <c r="AA1175" s="40"/>
      <c r="AB1175" s="40"/>
      <c r="AC1175" s="40"/>
      <c r="AD1175" s="40"/>
      <c r="AE1175" s="40"/>
      <c r="AR1175" s="217" t="s">
        <v>260</v>
      </c>
      <c r="AT1175" s="217" t="s">
        <v>161</v>
      </c>
      <c r="AU1175" s="217" t="s">
        <v>174</v>
      </c>
      <c r="AY1175" s="19" t="s">
        <v>159</v>
      </c>
      <c r="BE1175" s="218">
        <f>IF(N1175="základní",J1175,0)</f>
        <v>0</v>
      </c>
      <c r="BF1175" s="218">
        <f>IF(N1175="snížená",J1175,0)</f>
        <v>0</v>
      </c>
      <c r="BG1175" s="218">
        <f>IF(N1175="zákl. přenesená",J1175,0)</f>
        <v>0</v>
      </c>
      <c r="BH1175" s="218">
        <f>IF(N1175="sníž. přenesená",J1175,0)</f>
        <v>0</v>
      </c>
      <c r="BI1175" s="218">
        <f>IF(N1175="nulová",J1175,0)</f>
        <v>0</v>
      </c>
      <c r="BJ1175" s="19" t="s">
        <v>80</v>
      </c>
      <c r="BK1175" s="218">
        <f>ROUND(I1175*H1175,2)</f>
        <v>0</v>
      </c>
      <c r="BL1175" s="19" t="s">
        <v>260</v>
      </c>
      <c r="BM1175" s="217" t="s">
        <v>1472</v>
      </c>
    </row>
    <row r="1176" s="14" customFormat="1">
      <c r="A1176" s="14"/>
      <c r="B1176" s="230"/>
      <c r="C1176" s="231"/>
      <c r="D1176" s="221" t="s">
        <v>168</v>
      </c>
      <c r="E1176" s="232" t="s">
        <v>19</v>
      </c>
      <c r="F1176" s="233" t="s">
        <v>1473</v>
      </c>
      <c r="G1176" s="231"/>
      <c r="H1176" s="234">
        <v>0.33500000000000002</v>
      </c>
      <c r="I1176" s="235"/>
      <c r="J1176" s="231"/>
      <c r="K1176" s="231"/>
      <c r="L1176" s="236"/>
      <c r="M1176" s="237"/>
      <c r="N1176" s="238"/>
      <c r="O1176" s="238"/>
      <c r="P1176" s="238"/>
      <c r="Q1176" s="238"/>
      <c r="R1176" s="238"/>
      <c r="S1176" s="238"/>
      <c r="T1176" s="23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40" t="s">
        <v>168</v>
      </c>
      <c r="AU1176" s="240" t="s">
        <v>174</v>
      </c>
      <c r="AV1176" s="14" t="s">
        <v>82</v>
      </c>
      <c r="AW1176" s="14" t="s">
        <v>33</v>
      </c>
      <c r="AX1176" s="14" t="s">
        <v>72</v>
      </c>
      <c r="AY1176" s="240" t="s">
        <v>159</v>
      </c>
    </row>
    <row r="1177" s="14" customFormat="1">
      <c r="A1177" s="14"/>
      <c r="B1177" s="230"/>
      <c r="C1177" s="231"/>
      <c r="D1177" s="221" t="s">
        <v>168</v>
      </c>
      <c r="E1177" s="232" t="s">
        <v>19</v>
      </c>
      <c r="F1177" s="233" t="s">
        <v>1474</v>
      </c>
      <c r="G1177" s="231"/>
      <c r="H1177" s="234">
        <v>0.83799999999999997</v>
      </c>
      <c r="I1177" s="235"/>
      <c r="J1177" s="231"/>
      <c r="K1177" s="231"/>
      <c r="L1177" s="236"/>
      <c r="M1177" s="237"/>
      <c r="N1177" s="238"/>
      <c r="O1177" s="238"/>
      <c r="P1177" s="238"/>
      <c r="Q1177" s="238"/>
      <c r="R1177" s="238"/>
      <c r="S1177" s="238"/>
      <c r="T1177" s="23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40" t="s">
        <v>168</v>
      </c>
      <c r="AU1177" s="240" t="s">
        <v>174</v>
      </c>
      <c r="AV1177" s="14" t="s">
        <v>82</v>
      </c>
      <c r="AW1177" s="14" t="s">
        <v>33</v>
      </c>
      <c r="AX1177" s="14" t="s">
        <v>72</v>
      </c>
      <c r="AY1177" s="240" t="s">
        <v>159</v>
      </c>
    </row>
    <row r="1178" s="14" customFormat="1">
      <c r="A1178" s="14"/>
      <c r="B1178" s="230"/>
      <c r="C1178" s="231"/>
      <c r="D1178" s="221" t="s">
        <v>168</v>
      </c>
      <c r="E1178" s="232" t="s">
        <v>19</v>
      </c>
      <c r="F1178" s="233" t="s">
        <v>1475</v>
      </c>
      <c r="G1178" s="231"/>
      <c r="H1178" s="234">
        <v>0.29999999999999999</v>
      </c>
      <c r="I1178" s="235"/>
      <c r="J1178" s="231"/>
      <c r="K1178" s="231"/>
      <c r="L1178" s="236"/>
      <c r="M1178" s="237"/>
      <c r="N1178" s="238"/>
      <c r="O1178" s="238"/>
      <c r="P1178" s="238"/>
      <c r="Q1178" s="238"/>
      <c r="R1178" s="238"/>
      <c r="S1178" s="238"/>
      <c r="T1178" s="239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40" t="s">
        <v>168</v>
      </c>
      <c r="AU1178" s="240" t="s">
        <v>174</v>
      </c>
      <c r="AV1178" s="14" t="s">
        <v>82</v>
      </c>
      <c r="AW1178" s="14" t="s">
        <v>33</v>
      </c>
      <c r="AX1178" s="14" t="s">
        <v>72</v>
      </c>
      <c r="AY1178" s="240" t="s">
        <v>159</v>
      </c>
    </row>
    <row r="1179" s="14" customFormat="1">
      <c r="A1179" s="14"/>
      <c r="B1179" s="230"/>
      <c r="C1179" s="231"/>
      <c r="D1179" s="221" t="s">
        <v>168</v>
      </c>
      <c r="E1179" s="232" t="s">
        <v>19</v>
      </c>
      <c r="F1179" s="233" t="s">
        <v>1476</v>
      </c>
      <c r="G1179" s="231"/>
      <c r="H1179" s="234">
        <v>0.33500000000000002</v>
      </c>
      <c r="I1179" s="235"/>
      <c r="J1179" s="231"/>
      <c r="K1179" s="231"/>
      <c r="L1179" s="236"/>
      <c r="M1179" s="237"/>
      <c r="N1179" s="238"/>
      <c r="O1179" s="238"/>
      <c r="P1179" s="238"/>
      <c r="Q1179" s="238"/>
      <c r="R1179" s="238"/>
      <c r="S1179" s="238"/>
      <c r="T1179" s="23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40" t="s">
        <v>168</v>
      </c>
      <c r="AU1179" s="240" t="s">
        <v>174</v>
      </c>
      <c r="AV1179" s="14" t="s">
        <v>82</v>
      </c>
      <c r="AW1179" s="14" t="s">
        <v>33</v>
      </c>
      <c r="AX1179" s="14" t="s">
        <v>72</v>
      </c>
      <c r="AY1179" s="240" t="s">
        <v>159</v>
      </c>
    </row>
    <row r="1180" s="15" customFormat="1">
      <c r="A1180" s="15"/>
      <c r="B1180" s="241"/>
      <c r="C1180" s="242"/>
      <c r="D1180" s="221" t="s">
        <v>168</v>
      </c>
      <c r="E1180" s="243" t="s">
        <v>19</v>
      </c>
      <c r="F1180" s="244" t="s">
        <v>173</v>
      </c>
      <c r="G1180" s="242"/>
      <c r="H1180" s="245">
        <v>1.8080000000000001</v>
      </c>
      <c r="I1180" s="246"/>
      <c r="J1180" s="242"/>
      <c r="K1180" s="242"/>
      <c r="L1180" s="247"/>
      <c r="M1180" s="248"/>
      <c r="N1180" s="249"/>
      <c r="O1180" s="249"/>
      <c r="P1180" s="249"/>
      <c r="Q1180" s="249"/>
      <c r="R1180" s="249"/>
      <c r="S1180" s="249"/>
      <c r="T1180" s="250"/>
      <c r="U1180" s="15"/>
      <c r="V1180" s="15"/>
      <c r="W1180" s="15"/>
      <c r="X1180" s="15"/>
      <c r="Y1180" s="15"/>
      <c r="Z1180" s="15"/>
      <c r="AA1180" s="15"/>
      <c r="AB1180" s="15"/>
      <c r="AC1180" s="15"/>
      <c r="AD1180" s="15"/>
      <c r="AE1180" s="15"/>
      <c r="AT1180" s="251" t="s">
        <v>168</v>
      </c>
      <c r="AU1180" s="251" t="s">
        <v>174</v>
      </c>
      <c r="AV1180" s="15" t="s">
        <v>174</v>
      </c>
      <c r="AW1180" s="15" t="s">
        <v>33</v>
      </c>
      <c r="AX1180" s="15" t="s">
        <v>80</v>
      </c>
      <c r="AY1180" s="251" t="s">
        <v>159</v>
      </c>
    </row>
    <row r="1181" s="2" customFormat="1" ht="21.75" customHeight="1">
      <c r="A1181" s="40"/>
      <c r="B1181" s="41"/>
      <c r="C1181" s="206" t="s">
        <v>1477</v>
      </c>
      <c r="D1181" s="206" t="s">
        <v>161</v>
      </c>
      <c r="E1181" s="207" t="s">
        <v>1286</v>
      </c>
      <c r="F1181" s="208" t="s">
        <v>1287</v>
      </c>
      <c r="G1181" s="209" t="s">
        <v>270</v>
      </c>
      <c r="H1181" s="210">
        <v>3.3500000000000001</v>
      </c>
      <c r="I1181" s="211"/>
      <c r="J1181" s="212">
        <f>ROUND(I1181*H1181,2)</f>
        <v>0</v>
      </c>
      <c r="K1181" s="208" t="s">
        <v>165</v>
      </c>
      <c r="L1181" s="46"/>
      <c r="M1181" s="213" t="s">
        <v>19</v>
      </c>
      <c r="N1181" s="214" t="s">
        <v>43</v>
      </c>
      <c r="O1181" s="86"/>
      <c r="P1181" s="215">
        <f>O1181*H1181</f>
        <v>0</v>
      </c>
      <c r="Q1181" s="215">
        <v>0.0015</v>
      </c>
      <c r="R1181" s="215">
        <f>Q1181*H1181</f>
        <v>0.005025</v>
      </c>
      <c r="S1181" s="215">
        <v>0</v>
      </c>
      <c r="T1181" s="216">
        <f>S1181*H1181</f>
        <v>0</v>
      </c>
      <c r="U1181" s="40"/>
      <c r="V1181" s="40"/>
      <c r="W1181" s="40"/>
      <c r="X1181" s="40"/>
      <c r="Y1181" s="40"/>
      <c r="Z1181" s="40"/>
      <c r="AA1181" s="40"/>
      <c r="AB1181" s="40"/>
      <c r="AC1181" s="40"/>
      <c r="AD1181" s="40"/>
      <c r="AE1181" s="40"/>
      <c r="AR1181" s="217" t="s">
        <v>260</v>
      </c>
      <c r="AT1181" s="217" t="s">
        <v>161</v>
      </c>
      <c r="AU1181" s="217" t="s">
        <v>174</v>
      </c>
      <c r="AY1181" s="19" t="s">
        <v>159</v>
      </c>
      <c r="BE1181" s="218">
        <f>IF(N1181="základní",J1181,0)</f>
        <v>0</v>
      </c>
      <c r="BF1181" s="218">
        <f>IF(N1181="snížená",J1181,0)</f>
        <v>0</v>
      </c>
      <c r="BG1181" s="218">
        <f>IF(N1181="zákl. přenesená",J1181,0)</f>
        <v>0</v>
      </c>
      <c r="BH1181" s="218">
        <f>IF(N1181="sníž. přenesená",J1181,0)</f>
        <v>0</v>
      </c>
      <c r="BI1181" s="218">
        <f>IF(N1181="nulová",J1181,0)</f>
        <v>0</v>
      </c>
      <c r="BJ1181" s="19" t="s">
        <v>80</v>
      </c>
      <c r="BK1181" s="218">
        <f>ROUND(I1181*H1181,2)</f>
        <v>0</v>
      </c>
      <c r="BL1181" s="19" t="s">
        <v>260</v>
      </c>
      <c r="BM1181" s="217" t="s">
        <v>1478</v>
      </c>
    </row>
    <row r="1182" s="14" customFormat="1">
      <c r="A1182" s="14"/>
      <c r="B1182" s="230"/>
      <c r="C1182" s="231"/>
      <c r="D1182" s="221" t="s">
        <v>168</v>
      </c>
      <c r="E1182" s="232" t="s">
        <v>19</v>
      </c>
      <c r="F1182" s="233" t="s">
        <v>1479</v>
      </c>
      <c r="G1182" s="231"/>
      <c r="H1182" s="234">
        <v>3.3500000000000001</v>
      </c>
      <c r="I1182" s="235"/>
      <c r="J1182" s="231"/>
      <c r="K1182" s="231"/>
      <c r="L1182" s="236"/>
      <c r="M1182" s="237"/>
      <c r="N1182" s="238"/>
      <c r="O1182" s="238"/>
      <c r="P1182" s="238"/>
      <c r="Q1182" s="238"/>
      <c r="R1182" s="238"/>
      <c r="S1182" s="238"/>
      <c r="T1182" s="23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40" t="s">
        <v>168</v>
      </c>
      <c r="AU1182" s="240" t="s">
        <v>174</v>
      </c>
      <c r="AV1182" s="14" t="s">
        <v>82</v>
      </c>
      <c r="AW1182" s="14" t="s">
        <v>33</v>
      </c>
      <c r="AX1182" s="14" t="s">
        <v>72</v>
      </c>
      <c r="AY1182" s="240" t="s">
        <v>159</v>
      </c>
    </row>
    <row r="1183" s="15" customFormat="1">
      <c r="A1183" s="15"/>
      <c r="B1183" s="241"/>
      <c r="C1183" s="242"/>
      <c r="D1183" s="221" t="s">
        <v>168</v>
      </c>
      <c r="E1183" s="243" t="s">
        <v>19</v>
      </c>
      <c r="F1183" s="244" t="s">
        <v>173</v>
      </c>
      <c r="G1183" s="242"/>
      <c r="H1183" s="245">
        <v>3.3500000000000001</v>
      </c>
      <c r="I1183" s="246"/>
      <c r="J1183" s="242"/>
      <c r="K1183" s="242"/>
      <c r="L1183" s="247"/>
      <c r="M1183" s="248"/>
      <c r="N1183" s="249"/>
      <c r="O1183" s="249"/>
      <c r="P1183" s="249"/>
      <c r="Q1183" s="249"/>
      <c r="R1183" s="249"/>
      <c r="S1183" s="249"/>
      <c r="T1183" s="250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51" t="s">
        <v>168</v>
      </c>
      <c r="AU1183" s="251" t="s">
        <v>174</v>
      </c>
      <c r="AV1183" s="15" t="s">
        <v>174</v>
      </c>
      <c r="AW1183" s="15" t="s">
        <v>33</v>
      </c>
      <c r="AX1183" s="15" t="s">
        <v>80</v>
      </c>
      <c r="AY1183" s="251" t="s">
        <v>159</v>
      </c>
    </row>
    <row r="1184" s="2" customFormat="1" ht="21.75" customHeight="1">
      <c r="A1184" s="40"/>
      <c r="B1184" s="41"/>
      <c r="C1184" s="206" t="s">
        <v>1480</v>
      </c>
      <c r="D1184" s="206" t="s">
        <v>161</v>
      </c>
      <c r="E1184" s="207" t="s">
        <v>1400</v>
      </c>
      <c r="F1184" s="208" t="s">
        <v>1401</v>
      </c>
      <c r="G1184" s="209" t="s">
        <v>270</v>
      </c>
      <c r="H1184" s="210">
        <v>1.2</v>
      </c>
      <c r="I1184" s="211"/>
      <c r="J1184" s="212">
        <f>ROUND(I1184*H1184,2)</f>
        <v>0</v>
      </c>
      <c r="K1184" s="208" t="s">
        <v>165</v>
      </c>
      <c r="L1184" s="46"/>
      <c r="M1184" s="213" t="s">
        <v>19</v>
      </c>
      <c r="N1184" s="214" t="s">
        <v>43</v>
      </c>
      <c r="O1184" s="86"/>
      <c r="P1184" s="215">
        <f>O1184*H1184</f>
        <v>0</v>
      </c>
      <c r="Q1184" s="215">
        <v>0.0015</v>
      </c>
      <c r="R1184" s="215">
        <f>Q1184*H1184</f>
        <v>0.0018</v>
      </c>
      <c r="S1184" s="215">
        <v>0</v>
      </c>
      <c r="T1184" s="216">
        <f>S1184*H1184</f>
        <v>0</v>
      </c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R1184" s="217" t="s">
        <v>260</v>
      </c>
      <c r="AT1184" s="217" t="s">
        <v>161</v>
      </c>
      <c r="AU1184" s="217" t="s">
        <v>174</v>
      </c>
      <c r="AY1184" s="19" t="s">
        <v>159</v>
      </c>
      <c r="BE1184" s="218">
        <f>IF(N1184="základní",J1184,0)</f>
        <v>0</v>
      </c>
      <c r="BF1184" s="218">
        <f>IF(N1184="snížená",J1184,0)</f>
        <v>0</v>
      </c>
      <c r="BG1184" s="218">
        <f>IF(N1184="zákl. přenesená",J1184,0)</f>
        <v>0</v>
      </c>
      <c r="BH1184" s="218">
        <f>IF(N1184="sníž. přenesená",J1184,0)</f>
        <v>0</v>
      </c>
      <c r="BI1184" s="218">
        <f>IF(N1184="nulová",J1184,0)</f>
        <v>0</v>
      </c>
      <c r="BJ1184" s="19" t="s">
        <v>80</v>
      </c>
      <c r="BK1184" s="218">
        <f>ROUND(I1184*H1184,2)</f>
        <v>0</v>
      </c>
      <c r="BL1184" s="19" t="s">
        <v>260</v>
      </c>
      <c r="BM1184" s="217" t="s">
        <v>1481</v>
      </c>
    </row>
    <row r="1185" s="14" customFormat="1">
      <c r="A1185" s="14"/>
      <c r="B1185" s="230"/>
      <c r="C1185" s="231"/>
      <c r="D1185" s="221" t="s">
        <v>168</v>
      </c>
      <c r="E1185" s="232" t="s">
        <v>19</v>
      </c>
      <c r="F1185" s="233" t="s">
        <v>1482</v>
      </c>
      <c r="G1185" s="231"/>
      <c r="H1185" s="234">
        <v>1.2</v>
      </c>
      <c r="I1185" s="235"/>
      <c r="J1185" s="231"/>
      <c r="K1185" s="231"/>
      <c r="L1185" s="236"/>
      <c r="M1185" s="237"/>
      <c r="N1185" s="238"/>
      <c r="O1185" s="238"/>
      <c r="P1185" s="238"/>
      <c r="Q1185" s="238"/>
      <c r="R1185" s="238"/>
      <c r="S1185" s="238"/>
      <c r="T1185" s="23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40" t="s">
        <v>168</v>
      </c>
      <c r="AU1185" s="240" t="s">
        <v>174</v>
      </c>
      <c r="AV1185" s="14" t="s">
        <v>82</v>
      </c>
      <c r="AW1185" s="14" t="s">
        <v>33</v>
      </c>
      <c r="AX1185" s="14" t="s">
        <v>72</v>
      </c>
      <c r="AY1185" s="240" t="s">
        <v>159</v>
      </c>
    </row>
    <row r="1186" s="15" customFormat="1">
      <c r="A1186" s="15"/>
      <c r="B1186" s="241"/>
      <c r="C1186" s="242"/>
      <c r="D1186" s="221" t="s">
        <v>168</v>
      </c>
      <c r="E1186" s="243" t="s">
        <v>19</v>
      </c>
      <c r="F1186" s="244" t="s">
        <v>173</v>
      </c>
      <c r="G1186" s="242"/>
      <c r="H1186" s="245">
        <v>1.2</v>
      </c>
      <c r="I1186" s="246"/>
      <c r="J1186" s="242"/>
      <c r="K1186" s="242"/>
      <c r="L1186" s="247"/>
      <c r="M1186" s="248"/>
      <c r="N1186" s="249"/>
      <c r="O1186" s="249"/>
      <c r="P1186" s="249"/>
      <c r="Q1186" s="249"/>
      <c r="R1186" s="249"/>
      <c r="S1186" s="249"/>
      <c r="T1186" s="250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T1186" s="251" t="s">
        <v>168</v>
      </c>
      <c r="AU1186" s="251" t="s">
        <v>174</v>
      </c>
      <c r="AV1186" s="15" t="s">
        <v>174</v>
      </c>
      <c r="AW1186" s="15" t="s">
        <v>33</v>
      </c>
      <c r="AX1186" s="15" t="s">
        <v>80</v>
      </c>
      <c r="AY1186" s="251" t="s">
        <v>159</v>
      </c>
    </row>
    <row r="1187" s="2" customFormat="1" ht="24.15" customHeight="1">
      <c r="A1187" s="40"/>
      <c r="B1187" s="41"/>
      <c r="C1187" s="206" t="s">
        <v>1483</v>
      </c>
      <c r="D1187" s="206" t="s">
        <v>161</v>
      </c>
      <c r="E1187" s="207" t="s">
        <v>1394</v>
      </c>
      <c r="F1187" s="208" t="s">
        <v>1395</v>
      </c>
      <c r="G1187" s="209" t="s">
        <v>270</v>
      </c>
      <c r="H1187" s="210">
        <v>3.3500000000000001</v>
      </c>
      <c r="I1187" s="211"/>
      <c r="J1187" s="212">
        <f>ROUND(I1187*H1187,2)</f>
        <v>0</v>
      </c>
      <c r="K1187" s="208" t="s">
        <v>165</v>
      </c>
      <c r="L1187" s="46"/>
      <c r="M1187" s="213" t="s">
        <v>19</v>
      </c>
      <c r="N1187" s="214" t="s">
        <v>43</v>
      </c>
      <c r="O1187" s="86"/>
      <c r="P1187" s="215">
        <f>O1187*H1187</f>
        <v>0</v>
      </c>
      <c r="Q1187" s="215">
        <v>0.00059999999999999995</v>
      </c>
      <c r="R1187" s="215">
        <f>Q1187*H1187</f>
        <v>0.0020100000000000001</v>
      </c>
      <c r="S1187" s="215">
        <v>0</v>
      </c>
      <c r="T1187" s="216">
        <f>S1187*H1187</f>
        <v>0</v>
      </c>
      <c r="U1187" s="40"/>
      <c r="V1187" s="40"/>
      <c r="W1187" s="40"/>
      <c r="X1187" s="40"/>
      <c r="Y1187" s="40"/>
      <c r="Z1187" s="40"/>
      <c r="AA1187" s="40"/>
      <c r="AB1187" s="40"/>
      <c r="AC1187" s="40"/>
      <c r="AD1187" s="40"/>
      <c r="AE1187" s="40"/>
      <c r="AR1187" s="217" t="s">
        <v>260</v>
      </c>
      <c r="AT1187" s="217" t="s">
        <v>161</v>
      </c>
      <c r="AU1187" s="217" t="s">
        <v>174</v>
      </c>
      <c r="AY1187" s="19" t="s">
        <v>159</v>
      </c>
      <c r="BE1187" s="218">
        <f>IF(N1187="základní",J1187,0)</f>
        <v>0</v>
      </c>
      <c r="BF1187" s="218">
        <f>IF(N1187="snížená",J1187,0)</f>
        <v>0</v>
      </c>
      <c r="BG1187" s="218">
        <f>IF(N1187="zákl. přenesená",J1187,0)</f>
        <v>0</v>
      </c>
      <c r="BH1187" s="218">
        <f>IF(N1187="sníž. přenesená",J1187,0)</f>
        <v>0</v>
      </c>
      <c r="BI1187" s="218">
        <f>IF(N1187="nulová",J1187,0)</f>
        <v>0</v>
      </c>
      <c r="BJ1187" s="19" t="s">
        <v>80</v>
      </c>
      <c r="BK1187" s="218">
        <f>ROUND(I1187*H1187,2)</f>
        <v>0</v>
      </c>
      <c r="BL1187" s="19" t="s">
        <v>260</v>
      </c>
      <c r="BM1187" s="217" t="s">
        <v>1484</v>
      </c>
    </row>
    <row r="1188" s="14" customFormat="1">
      <c r="A1188" s="14"/>
      <c r="B1188" s="230"/>
      <c r="C1188" s="231"/>
      <c r="D1188" s="221" t="s">
        <v>168</v>
      </c>
      <c r="E1188" s="232" t="s">
        <v>19</v>
      </c>
      <c r="F1188" s="233" t="s">
        <v>1479</v>
      </c>
      <c r="G1188" s="231"/>
      <c r="H1188" s="234">
        <v>3.3500000000000001</v>
      </c>
      <c r="I1188" s="235"/>
      <c r="J1188" s="231"/>
      <c r="K1188" s="231"/>
      <c r="L1188" s="236"/>
      <c r="M1188" s="237"/>
      <c r="N1188" s="238"/>
      <c r="O1188" s="238"/>
      <c r="P1188" s="238"/>
      <c r="Q1188" s="238"/>
      <c r="R1188" s="238"/>
      <c r="S1188" s="238"/>
      <c r="T1188" s="23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40" t="s">
        <v>168</v>
      </c>
      <c r="AU1188" s="240" t="s">
        <v>174</v>
      </c>
      <c r="AV1188" s="14" t="s">
        <v>82</v>
      </c>
      <c r="AW1188" s="14" t="s">
        <v>33</v>
      </c>
      <c r="AX1188" s="14" t="s">
        <v>72</v>
      </c>
      <c r="AY1188" s="240" t="s">
        <v>159</v>
      </c>
    </row>
    <row r="1189" s="15" customFormat="1">
      <c r="A1189" s="15"/>
      <c r="B1189" s="241"/>
      <c r="C1189" s="242"/>
      <c r="D1189" s="221" t="s">
        <v>168</v>
      </c>
      <c r="E1189" s="243" t="s">
        <v>19</v>
      </c>
      <c r="F1189" s="244" t="s">
        <v>173</v>
      </c>
      <c r="G1189" s="242"/>
      <c r="H1189" s="245">
        <v>3.3500000000000001</v>
      </c>
      <c r="I1189" s="246"/>
      <c r="J1189" s="242"/>
      <c r="K1189" s="242"/>
      <c r="L1189" s="247"/>
      <c r="M1189" s="248"/>
      <c r="N1189" s="249"/>
      <c r="O1189" s="249"/>
      <c r="P1189" s="249"/>
      <c r="Q1189" s="249"/>
      <c r="R1189" s="249"/>
      <c r="S1189" s="249"/>
      <c r="T1189" s="250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251" t="s">
        <v>168</v>
      </c>
      <c r="AU1189" s="251" t="s">
        <v>174</v>
      </c>
      <c r="AV1189" s="15" t="s">
        <v>174</v>
      </c>
      <c r="AW1189" s="15" t="s">
        <v>33</v>
      </c>
      <c r="AX1189" s="15" t="s">
        <v>80</v>
      </c>
      <c r="AY1189" s="251" t="s">
        <v>159</v>
      </c>
    </row>
    <row r="1190" s="2" customFormat="1" ht="21.75" customHeight="1">
      <c r="A1190" s="40"/>
      <c r="B1190" s="41"/>
      <c r="C1190" s="206" t="s">
        <v>1485</v>
      </c>
      <c r="D1190" s="206" t="s">
        <v>161</v>
      </c>
      <c r="E1190" s="207" t="s">
        <v>1405</v>
      </c>
      <c r="F1190" s="208" t="s">
        <v>1406</v>
      </c>
      <c r="G1190" s="209" t="s">
        <v>270</v>
      </c>
      <c r="H1190" s="210">
        <v>3.3500000000000001</v>
      </c>
      <c r="I1190" s="211"/>
      <c r="J1190" s="212">
        <f>ROUND(I1190*H1190,2)</f>
        <v>0</v>
      </c>
      <c r="K1190" s="208" t="s">
        <v>165</v>
      </c>
      <c r="L1190" s="46"/>
      <c r="M1190" s="213" t="s">
        <v>19</v>
      </c>
      <c r="N1190" s="214" t="s">
        <v>43</v>
      </c>
      <c r="O1190" s="86"/>
      <c r="P1190" s="215">
        <f>O1190*H1190</f>
        <v>0</v>
      </c>
      <c r="Q1190" s="215">
        <v>0.00054000000000000001</v>
      </c>
      <c r="R1190" s="215">
        <f>Q1190*H1190</f>
        <v>0.0018090000000000001</v>
      </c>
      <c r="S1190" s="215">
        <v>0</v>
      </c>
      <c r="T1190" s="216">
        <f>S1190*H1190</f>
        <v>0</v>
      </c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R1190" s="217" t="s">
        <v>260</v>
      </c>
      <c r="AT1190" s="217" t="s">
        <v>161</v>
      </c>
      <c r="AU1190" s="217" t="s">
        <v>174</v>
      </c>
      <c r="AY1190" s="19" t="s">
        <v>159</v>
      </c>
      <c r="BE1190" s="218">
        <f>IF(N1190="základní",J1190,0)</f>
        <v>0</v>
      </c>
      <c r="BF1190" s="218">
        <f>IF(N1190="snížená",J1190,0)</f>
        <v>0</v>
      </c>
      <c r="BG1190" s="218">
        <f>IF(N1190="zákl. přenesená",J1190,0)</f>
        <v>0</v>
      </c>
      <c r="BH1190" s="218">
        <f>IF(N1190="sníž. přenesená",J1190,0)</f>
        <v>0</v>
      </c>
      <c r="BI1190" s="218">
        <f>IF(N1190="nulová",J1190,0)</f>
        <v>0</v>
      </c>
      <c r="BJ1190" s="19" t="s">
        <v>80</v>
      </c>
      <c r="BK1190" s="218">
        <f>ROUND(I1190*H1190,2)</f>
        <v>0</v>
      </c>
      <c r="BL1190" s="19" t="s">
        <v>260</v>
      </c>
      <c r="BM1190" s="217" t="s">
        <v>1486</v>
      </c>
    </row>
    <row r="1191" s="14" customFormat="1">
      <c r="A1191" s="14"/>
      <c r="B1191" s="230"/>
      <c r="C1191" s="231"/>
      <c r="D1191" s="221" t="s">
        <v>168</v>
      </c>
      <c r="E1191" s="232" t="s">
        <v>19</v>
      </c>
      <c r="F1191" s="233" t="s">
        <v>1479</v>
      </c>
      <c r="G1191" s="231"/>
      <c r="H1191" s="234">
        <v>3.3500000000000001</v>
      </c>
      <c r="I1191" s="235"/>
      <c r="J1191" s="231"/>
      <c r="K1191" s="231"/>
      <c r="L1191" s="236"/>
      <c r="M1191" s="237"/>
      <c r="N1191" s="238"/>
      <c r="O1191" s="238"/>
      <c r="P1191" s="238"/>
      <c r="Q1191" s="238"/>
      <c r="R1191" s="238"/>
      <c r="S1191" s="238"/>
      <c r="T1191" s="23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40" t="s">
        <v>168</v>
      </c>
      <c r="AU1191" s="240" t="s">
        <v>174</v>
      </c>
      <c r="AV1191" s="14" t="s">
        <v>82</v>
      </c>
      <c r="AW1191" s="14" t="s">
        <v>33</v>
      </c>
      <c r="AX1191" s="14" t="s">
        <v>72</v>
      </c>
      <c r="AY1191" s="240" t="s">
        <v>159</v>
      </c>
    </row>
    <row r="1192" s="15" customFormat="1">
      <c r="A1192" s="15"/>
      <c r="B1192" s="241"/>
      <c r="C1192" s="242"/>
      <c r="D1192" s="221" t="s">
        <v>168</v>
      </c>
      <c r="E1192" s="243" t="s">
        <v>19</v>
      </c>
      <c r="F1192" s="244" t="s">
        <v>173</v>
      </c>
      <c r="G1192" s="242"/>
      <c r="H1192" s="245">
        <v>3.3500000000000001</v>
      </c>
      <c r="I1192" s="246"/>
      <c r="J1192" s="242"/>
      <c r="K1192" s="242"/>
      <c r="L1192" s="247"/>
      <c r="M1192" s="248"/>
      <c r="N1192" s="249"/>
      <c r="O1192" s="249"/>
      <c r="P1192" s="249"/>
      <c r="Q1192" s="249"/>
      <c r="R1192" s="249"/>
      <c r="S1192" s="249"/>
      <c r="T1192" s="250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T1192" s="251" t="s">
        <v>168</v>
      </c>
      <c r="AU1192" s="251" t="s">
        <v>174</v>
      </c>
      <c r="AV1192" s="15" t="s">
        <v>174</v>
      </c>
      <c r="AW1192" s="15" t="s">
        <v>33</v>
      </c>
      <c r="AX1192" s="15" t="s">
        <v>80</v>
      </c>
      <c r="AY1192" s="251" t="s">
        <v>159</v>
      </c>
    </row>
    <row r="1193" s="2" customFormat="1" ht="24.15" customHeight="1">
      <c r="A1193" s="40"/>
      <c r="B1193" s="41"/>
      <c r="C1193" s="206" t="s">
        <v>1487</v>
      </c>
      <c r="D1193" s="206" t="s">
        <v>161</v>
      </c>
      <c r="E1193" s="207" t="s">
        <v>1488</v>
      </c>
      <c r="F1193" s="208" t="s">
        <v>1489</v>
      </c>
      <c r="G1193" s="209" t="s">
        <v>263</v>
      </c>
      <c r="H1193" s="210">
        <v>2.0099999999999998</v>
      </c>
      <c r="I1193" s="211"/>
      <c r="J1193" s="212">
        <f>ROUND(I1193*H1193,2)</f>
        <v>0</v>
      </c>
      <c r="K1193" s="208" t="s">
        <v>165</v>
      </c>
      <c r="L1193" s="46"/>
      <c r="M1193" s="213" t="s">
        <v>19</v>
      </c>
      <c r="N1193" s="214" t="s">
        <v>43</v>
      </c>
      <c r="O1193" s="86"/>
      <c r="P1193" s="215">
        <f>O1193*H1193</f>
        <v>0</v>
      </c>
      <c r="Q1193" s="215">
        <v>0</v>
      </c>
      <c r="R1193" s="215">
        <f>Q1193*H1193</f>
        <v>0</v>
      </c>
      <c r="S1193" s="215">
        <v>0</v>
      </c>
      <c r="T1193" s="216">
        <f>S1193*H1193</f>
        <v>0</v>
      </c>
      <c r="U1193" s="40"/>
      <c r="V1193" s="40"/>
      <c r="W1193" s="40"/>
      <c r="X1193" s="40"/>
      <c r="Y1193" s="40"/>
      <c r="Z1193" s="40"/>
      <c r="AA1193" s="40"/>
      <c r="AB1193" s="40"/>
      <c r="AC1193" s="40"/>
      <c r="AD1193" s="40"/>
      <c r="AE1193" s="40"/>
      <c r="AR1193" s="217" t="s">
        <v>260</v>
      </c>
      <c r="AT1193" s="217" t="s">
        <v>161</v>
      </c>
      <c r="AU1193" s="217" t="s">
        <v>174</v>
      </c>
      <c r="AY1193" s="19" t="s">
        <v>159</v>
      </c>
      <c r="BE1193" s="218">
        <f>IF(N1193="základní",J1193,0)</f>
        <v>0</v>
      </c>
      <c r="BF1193" s="218">
        <f>IF(N1193="snížená",J1193,0)</f>
        <v>0</v>
      </c>
      <c r="BG1193" s="218">
        <f>IF(N1193="zákl. přenesená",J1193,0)</f>
        <v>0</v>
      </c>
      <c r="BH1193" s="218">
        <f>IF(N1193="sníž. přenesená",J1193,0)</f>
        <v>0</v>
      </c>
      <c r="BI1193" s="218">
        <f>IF(N1193="nulová",J1193,0)</f>
        <v>0</v>
      </c>
      <c r="BJ1193" s="19" t="s">
        <v>80</v>
      </c>
      <c r="BK1193" s="218">
        <f>ROUND(I1193*H1193,2)</f>
        <v>0</v>
      </c>
      <c r="BL1193" s="19" t="s">
        <v>260</v>
      </c>
      <c r="BM1193" s="217" t="s">
        <v>1490</v>
      </c>
    </row>
    <row r="1194" s="13" customFormat="1">
      <c r="A1194" s="13"/>
      <c r="B1194" s="219"/>
      <c r="C1194" s="220"/>
      <c r="D1194" s="221" t="s">
        <v>168</v>
      </c>
      <c r="E1194" s="222" t="s">
        <v>19</v>
      </c>
      <c r="F1194" s="223" t="s">
        <v>1491</v>
      </c>
      <c r="G1194" s="220"/>
      <c r="H1194" s="222" t="s">
        <v>19</v>
      </c>
      <c r="I1194" s="224"/>
      <c r="J1194" s="220"/>
      <c r="K1194" s="220"/>
      <c r="L1194" s="225"/>
      <c r="M1194" s="226"/>
      <c r="N1194" s="227"/>
      <c r="O1194" s="227"/>
      <c r="P1194" s="227"/>
      <c r="Q1194" s="227"/>
      <c r="R1194" s="227"/>
      <c r="S1194" s="227"/>
      <c r="T1194" s="228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29" t="s">
        <v>168</v>
      </c>
      <c r="AU1194" s="229" t="s">
        <v>174</v>
      </c>
      <c r="AV1194" s="13" t="s">
        <v>80</v>
      </c>
      <c r="AW1194" s="13" t="s">
        <v>33</v>
      </c>
      <c r="AX1194" s="13" t="s">
        <v>72</v>
      </c>
      <c r="AY1194" s="229" t="s">
        <v>159</v>
      </c>
    </row>
    <row r="1195" s="14" customFormat="1">
      <c r="A1195" s="14"/>
      <c r="B1195" s="230"/>
      <c r="C1195" s="231"/>
      <c r="D1195" s="221" t="s">
        <v>168</v>
      </c>
      <c r="E1195" s="232" t="s">
        <v>19</v>
      </c>
      <c r="F1195" s="233" t="s">
        <v>651</v>
      </c>
      <c r="G1195" s="231"/>
      <c r="H1195" s="234">
        <v>2.0099999999999998</v>
      </c>
      <c r="I1195" s="235"/>
      <c r="J1195" s="231"/>
      <c r="K1195" s="231"/>
      <c r="L1195" s="236"/>
      <c r="M1195" s="237"/>
      <c r="N1195" s="238"/>
      <c r="O1195" s="238"/>
      <c r="P1195" s="238"/>
      <c r="Q1195" s="238"/>
      <c r="R1195" s="238"/>
      <c r="S1195" s="238"/>
      <c r="T1195" s="239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40" t="s">
        <v>168</v>
      </c>
      <c r="AU1195" s="240" t="s">
        <v>174</v>
      </c>
      <c r="AV1195" s="14" t="s">
        <v>82</v>
      </c>
      <c r="AW1195" s="14" t="s">
        <v>33</v>
      </c>
      <c r="AX1195" s="14" t="s">
        <v>72</v>
      </c>
      <c r="AY1195" s="240" t="s">
        <v>159</v>
      </c>
    </row>
    <row r="1196" s="15" customFormat="1">
      <c r="A1196" s="15"/>
      <c r="B1196" s="241"/>
      <c r="C1196" s="242"/>
      <c r="D1196" s="221" t="s">
        <v>168</v>
      </c>
      <c r="E1196" s="243" t="s">
        <v>19</v>
      </c>
      <c r="F1196" s="244" t="s">
        <v>173</v>
      </c>
      <c r="G1196" s="242"/>
      <c r="H1196" s="245">
        <v>2.0099999999999998</v>
      </c>
      <c r="I1196" s="246"/>
      <c r="J1196" s="242"/>
      <c r="K1196" s="242"/>
      <c r="L1196" s="247"/>
      <c r="M1196" s="248"/>
      <c r="N1196" s="249"/>
      <c r="O1196" s="249"/>
      <c r="P1196" s="249"/>
      <c r="Q1196" s="249"/>
      <c r="R1196" s="249"/>
      <c r="S1196" s="249"/>
      <c r="T1196" s="250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T1196" s="251" t="s">
        <v>168</v>
      </c>
      <c r="AU1196" s="251" t="s">
        <v>174</v>
      </c>
      <c r="AV1196" s="15" t="s">
        <v>174</v>
      </c>
      <c r="AW1196" s="15" t="s">
        <v>33</v>
      </c>
      <c r="AX1196" s="15" t="s">
        <v>80</v>
      </c>
      <c r="AY1196" s="251" t="s">
        <v>159</v>
      </c>
    </row>
    <row r="1197" s="2" customFormat="1" ht="16.5" customHeight="1">
      <c r="A1197" s="40"/>
      <c r="B1197" s="41"/>
      <c r="C1197" s="263" t="s">
        <v>1492</v>
      </c>
      <c r="D1197" s="263" t="s">
        <v>413</v>
      </c>
      <c r="E1197" s="264" t="s">
        <v>1493</v>
      </c>
      <c r="F1197" s="265" t="s">
        <v>1494</v>
      </c>
      <c r="G1197" s="266" t="s">
        <v>263</v>
      </c>
      <c r="H1197" s="267">
        <v>4.2210000000000001</v>
      </c>
      <c r="I1197" s="268"/>
      <c r="J1197" s="269">
        <f>ROUND(I1197*H1197,2)</f>
        <v>0</v>
      </c>
      <c r="K1197" s="265" t="s">
        <v>165</v>
      </c>
      <c r="L1197" s="270"/>
      <c r="M1197" s="271" t="s">
        <v>19</v>
      </c>
      <c r="N1197" s="272" t="s">
        <v>43</v>
      </c>
      <c r="O1197" s="86"/>
      <c r="P1197" s="215">
        <f>O1197*H1197</f>
        <v>0</v>
      </c>
      <c r="Q1197" s="215">
        <v>0.0025000000000000001</v>
      </c>
      <c r="R1197" s="215">
        <f>Q1197*H1197</f>
        <v>0.010552500000000001</v>
      </c>
      <c r="S1197" s="215">
        <v>0</v>
      </c>
      <c r="T1197" s="216">
        <f>S1197*H1197</f>
        <v>0</v>
      </c>
      <c r="U1197" s="40"/>
      <c r="V1197" s="40"/>
      <c r="W1197" s="40"/>
      <c r="X1197" s="40"/>
      <c r="Y1197" s="40"/>
      <c r="Z1197" s="40"/>
      <c r="AA1197" s="40"/>
      <c r="AB1197" s="40"/>
      <c r="AC1197" s="40"/>
      <c r="AD1197" s="40"/>
      <c r="AE1197" s="40"/>
      <c r="AR1197" s="217" t="s">
        <v>407</v>
      </c>
      <c r="AT1197" s="217" t="s">
        <v>413</v>
      </c>
      <c r="AU1197" s="217" t="s">
        <v>174</v>
      </c>
      <c r="AY1197" s="19" t="s">
        <v>159</v>
      </c>
      <c r="BE1197" s="218">
        <f>IF(N1197="základní",J1197,0)</f>
        <v>0</v>
      </c>
      <c r="BF1197" s="218">
        <f>IF(N1197="snížená",J1197,0)</f>
        <v>0</v>
      </c>
      <c r="BG1197" s="218">
        <f>IF(N1197="zákl. přenesená",J1197,0)</f>
        <v>0</v>
      </c>
      <c r="BH1197" s="218">
        <f>IF(N1197="sníž. přenesená",J1197,0)</f>
        <v>0</v>
      </c>
      <c r="BI1197" s="218">
        <f>IF(N1197="nulová",J1197,0)</f>
        <v>0</v>
      </c>
      <c r="BJ1197" s="19" t="s">
        <v>80</v>
      </c>
      <c r="BK1197" s="218">
        <f>ROUND(I1197*H1197,2)</f>
        <v>0</v>
      </c>
      <c r="BL1197" s="19" t="s">
        <v>260</v>
      </c>
      <c r="BM1197" s="217" t="s">
        <v>1495</v>
      </c>
    </row>
    <row r="1198" s="14" customFormat="1">
      <c r="A1198" s="14"/>
      <c r="B1198" s="230"/>
      <c r="C1198" s="231"/>
      <c r="D1198" s="221" t="s">
        <v>168</v>
      </c>
      <c r="E1198" s="231"/>
      <c r="F1198" s="233" t="s">
        <v>1496</v>
      </c>
      <c r="G1198" s="231"/>
      <c r="H1198" s="234">
        <v>4.2210000000000001</v>
      </c>
      <c r="I1198" s="235"/>
      <c r="J1198" s="231"/>
      <c r="K1198" s="231"/>
      <c r="L1198" s="236"/>
      <c r="M1198" s="237"/>
      <c r="N1198" s="238"/>
      <c r="O1198" s="238"/>
      <c r="P1198" s="238"/>
      <c r="Q1198" s="238"/>
      <c r="R1198" s="238"/>
      <c r="S1198" s="238"/>
      <c r="T1198" s="23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40" t="s">
        <v>168</v>
      </c>
      <c r="AU1198" s="240" t="s">
        <v>174</v>
      </c>
      <c r="AV1198" s="14" t="s">
        <v>82</v>
      </c>
      <c r="AW1198" s="14" t="s">
        <v>4</v>
      </c>
      <c r="AX1198" s="14" t="s">
        <v>80</v>
      </c>
      <c r="AY1198" s="240" t="s">
        <v>159</v>
      </c>
    </row>
    <row r="1199" s="2" customFormat="1" ht="24.15" customHeight="1">
      <c r="A1199" s="40"/>
      <c r="B1199" s="41"/>
      <c r="C1199" s="206" t="s">
        <v>1497</v>
      </c>
      <c r="D1199" s="206" t="s">
        <v>161</v>
      </c>
      <c r="E1199" s="207" t="s">
        <v>1304</v>
      </c>
      <c r="F1199" s="208" t="s">
        <v>1305</v>
      </c>
      <c r="G1199" s="209" t="s">
        <v>263</v>
      </c>
      <c r="H1199" s="210">
        <v>3.0150000000000001</v>
      </c>
      <c r="I1199" s="211"/>
      <c r="J1199" s="212">
        <f>ROUND(I1199*H1199,2)</f>
        <v>0</v>
      </c>
      <c r="K1199" s="208" t="s">
        <v>165</v>
      </c>
      <c r="L1199" s="46"/>
      <c r="M1199" s="213" t="s">
        <v>19</v>
      </c>
      <c r="N1199" s="214" t="s">
        <v>43</v>
      </c>
      <c r="O1199" s="86"/>
      <c r="P1199" s="215">
        <f>O1199*H1199</f>
        <v>0</v>
      </c>
      <c r="Q1199" s="215">
        <v>0</v>
      </c>
      <c r="R1199" s="215">
        <f>Q1199*H1199</f>
        <v>0</v>
      </c>
      <c r="S1199" s="215">
        <v>0</v>
      </c>
      <c r="T1199" s="216">
        <f>S1199*H1199</f>
        <v>0</v>
      </c>
      <c r="U1199" s="40"/>
      <c r="V1199" s="40"/>
      <c r="W1199" s="40"/>
      <c r="X1199" s="40"/>
      <c r="Y1199" s="40"/>
      <c r="Z1199" s="40"/>
      <c r="AA1199" s="40"/>
      <c r="AB1199" s="40"/>
      <c r="AC1199" s="40"/>
      <c r="AD1199" s="40"/>
      <c r="AE1199" s="40"/>
      <c r="AR1199" s="217" t="s">
        <v>260</v>
      </c>
      <c r="AT1199" s="217" t="s">
        <v>161</v>
      </c>
      <c r="AU1199" s="217" t="s">
        <v>174</v>
      </c>
      <c r="AY1199" s="19" t="s">
        <v>159</v>
      </c>
      <c r="BE1199" s="218">
        <f>IF(N1199="základní",J1199,0)</f>
        <v>0</v>
      </c>
      <c r="BF1199" s="218">
        <f>IF(N1199="snížená",J1199,0)</f>
        <v>0</v>
      </c>
      <c r="BG1199" s="218">
        <f>IF(N1199="zákl. přenesená",J1199,0)</f>
        <v>0</v>
      </c>
      <c r="BH1199" s="218">
        <f>IF(N1199="sníž. přenesená",J1199,0)</f>
        <v>0</v>
      </c>
      <c r="BI1199" s="218">
        <f>IF(N1199="nulová",J1199,0)</f>
        <v>0</v>
      </c>
      <c r="BJ1199" s="19" t="s">
        <v>80</v>
      </c>
      <c r="BK1199" s="218">
        <f>ROUND(I1199*H1199,2)</f>
        <v>0</v>
      </c>
      <c r="BL1199" s="19" t="s">
        <v>260</v>
      </c>
      <c r="BM1199" s="217" t="s">
        <v>1498</v>
      </c>
    </row>
    <row r="1200" s="14" customFormat="1">
      <c r="A1200" s="14"/>
      <c r="B1200" s="230"/>
      <c r="C1200" s="231"/>
      <c r="D1200" s="221" t="s">
        <v>168</v>
      </c>
      <c r="E1200" s="232" t="s">
        <v>19</v>
      </c>
      <c r="F1200" s="233" t="s">
        <v>1467</v>
      </c>
      <c r="G1200" s="231"/>
      <c r="H1200" s="234">
        <v>3.0150000000000001</v>
      </c>
      <c r="I1200" s="235"/>
      <c r="J1200" s="231"/>
      <c r="K1200" s="231"/>
      <c r="L1200" s="236"/>
      <c r="M1200" s="237"/>
      <c r="N1200" s="238"/>
      <c r="O1200" s="238"/>
      <c r="P1200" s="238"/>
      <c r="Q1200" s="238"/>
      <c r="R1200" s="238"/>
      <c r="S1200" s="238"/>
      <c r="T1200" s="23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40" t="s">
        <v>168</v>
      </c>
      <c r="AU1200" s="240" t="s">
        <v>174</v>
      </c>
      <c r="AV1200" s="14" t="s">
        <v>82</v>
      </c>
      <c r="AW1200" s="14" t="s">
        <v>33</v>
      </c>
      <c r="AX1200" s="14" t="s">
        <v>72</v>
      </c>
      <c r="AY1200" s="240" t="s">
        <v>159</v>
      </c>
    </row>
    <row r="1201" s="15" customFormat="1">
      <c r="A1201" s="15"/>
      <c r="B1201" s="241"/>
      <c r="C1201" s="242"/>
      <c r="D1201" s="221" t="s">
        <v>168</v>
      </c>
      <c r="E1201" s="243" t="s">
        <v>19</v>
      </c>
      <c r="F1201" s="244" t="s">
        <v>173</v>
      </c>
      <c r="G1201" s="242"/>
      <c r="H1201" s="245">
        <v>3.0150000000000001</v>
      </c>
      <c r="I1201" s="246"/>
      <c r="J1201" s="242"/>
      <c r="K1201" s="242"/>
      <c r="L1201" s="247"/>
      <c r="M1201" s="248"/>
      <c r="N1201" s="249"/>
      <c r="O1201" s="249"/>
      <c r="P1201" s="249"/>
      <c r="Q1201" s="249"/>
      <c r="R1201" s="249"/>
      <c r="S1201" s="249"/>
      <c r="T1201" s="250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51" t="s">
        <v>168</v>
      </c>
      <c r="AU1201" s="251" t="s">
        <v>174</v>
      </c>
      <c r="AV1201" s="15" t="s">
        <v>174</v>
      </c>
      <c r="AW1201" s="15" t="s">
        <v>33</v>
      </c>
      <c r="AX1201" s="15" t="s">
        <v>80</v>
      </c>
      <c r="AY1201" s="251" t="s">
        <v>159</v>
      </c>
    </row>
    <row r="1202" s="2" customFormat="1" ht="16.5" customHeight="1">
      <c r="A1202" s="40"/>
      <c r="B1202" s="41"/>
      <c r="C1202" s="263" t="s">
        <v>1499</v>
      </c>
      <c r="D1202" s="263" t="s">
        <v>413</v>
      </c>
      <c r="E1202" s="264" t="s">
        <v>1152</v>
      </c>
      <c r="F1202" s="265" t="s">
        <v>1153</v>
      </c>
      <c r="G1202" s="266" t="s">
        <v>207</v>
      </c>
      <c r="H1202" s="267">
        <v>0.001</v>
      </c>
      <c r="I1202" s="268"/>
      <c r="J1202" s="269">
        <f>ROUND(I1202*H1202,2)</f>
        <v>0</v>
      </c>
      <c r="K1202" s="265" t="s">
        <v>165</v>
      </c>
      <c r="L1202" s="270"/>
      <c r="M1202" s="271" t="s">
        <v>19</v>
      </c>
      <c r="N1202" s="272" t="s">
        <v>43</v>
      </c>
      <c r="O1202" s="86"/>
      <c r="P1202" s="215">
        <f>O1202*H1202</f>
        <v>0</v>
      </c>
      <c r="Q1202" s="215">
        <v>1</v>
      </c>
      <c r="R1202" s="215">
        <f>Q1202*H1202</f>
        <v>0.001</v>
      </c>
      <c r="S1202" s="215">
        <v>0</v>
      </c>
      <c r="T1202" s="216">
        <f>S1202*H1202</f>
        <v>0</v>
      </c>
      <c r="U1202" s="40"/>
      <c r="V1202" s="40"/>
      <c r="W1202" s="40"/>
      <c r="X1202" s="40"/>
      <c r="Y1202" s="40"/>
      <c r="Z1202" s="40"/>
      <c r="AA1202" s="40"/>
      <c r="AB1202" s="40"/>
      <c r="AC1202" s="40"/>
      <c r="AD1202" s="40"/>
      <c r="AE1202" s="40"/>
      <c r="AR1202" s="217" t="s">
        <v>407</v>
      </c>
      <c r="AT1202" s="217" t="s">
        <v>413</v>
      </c>
      <c r="AU1202" s="217" t="s">
        <v>174</v>
      </c>
      <c r="AY1202" s="19" t="s">
        <v>159</v>
      </c>
      <c r="BE1202" s="218">
        <f>IF(N1202="základní",J1202,0)</f>
        <v>0</v>
      </c>
      <c r="BF1202" s="218">
        <f>IF(N1202="snížená",J1202,0)</f>
        <v>0</v>
      </c>
      <c r="BG1202" s="218">
        <f>IF(N1202="zákl. přenesená",J1202,0)</f>
        <v>0</v>
      </c>
      <c r="BH1202" s="218">
        <f>IF(N1202="sníž. přenesená",J1202,0)</f>
        <v>0</v>
      </c>
      <c r="BI1202" s="218">
        <f>IF(N1202="nulová",J1202,0)</f>
        <v>0</v>
      </c>
      <c r="BJ1202" s="19" t="s">
        <v>80</v>
      </c>
      <c r="BK1202" s="218">
        <f>ROUND(I1202*H1202,2)</f>
        <v>0</v>
      </c>
      <c r="BL1202" s="19" t="s">
        <v>260</v>
      </c>
      <c r="BM1202" s="217" t="s">
        <v>1500</v>
      </c>
    </row>
    <row r="1203" s="14" customFormat="1">
      <c r="A1203" s="14"/>
      <c r="B1203" s="230"/>
      <c r="C1203" s="231"/>
      <c r="D1203" s="221" t="s">
        <v>168</v>
      </c>
      <c r="E1203" s="231"/>
      <c r="F1203" s="233" t="s">
        <v>1501</v>
      </c>
      <c r="G1203" s="231"/>
      <c r="H1203" s="234">
        <v>0.001</v>
      </c>
      <c r="I1203" s="235"/>
      <c r="J1203" s="231"/>
      <c r="K1203" s="231"/>
      <c r="L1203" s="236"/>
      <c r="M1203" s="237"/>
      <c r="N1203" s="238"/>
      <c r="O1203" s="238"/>
      <c r="P1203" s="238"/>
      <c r="Q1203" s="238"/>
      <c r="R1203" s="238"/>
      <c r="S1203" s="238"/>
      <c r="T1203" s="23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40" t="s">
        <v>168</v>
      </c>
      <c r="AU1203" s="240" t="s">
        <v>174</v>
      </c>
      <c r="AV1203" s="14" t="s">
        <v>82</v>
      </c>
      <c r="AW1203" s="14" t="s">
        <v>4</v>
      </c>
      <c r="AX1203" s="14" t="s">
        <v>80</v>
      </c>
      <c r="AY1203" s="240" t="s">
        <v>159</v>
      </c>
    </row>
    <row r="1204" s="2" customFormat="1" ht="21.75" customHeight="1">
      <c r="A1204" s="40"/>
      <c r="B1204" s="41"/>
      <c r="C1204" s="206" t="s">
        <v>1502</v>
      </c>
      <c r="D1204" s="206" t="s">
        <v>161</v>
      </c>
      <c r="E1204" s="207" t="s">
        <v>1312</v>
      </c>
      <c r="F1204" s="208" t="s">
        <v>1313</v>
      </c>
      <c r="G1204" s="209" t="s">
        <v>263</v>
      </c>
      <c r="H1204" s="210">
        <v>3.0150000000000001</v>
      </c>
      <c r="I1204" s="211"/>
      <c r="J1204" s="212">
        <f>ROUND(I1204*H1204,2)</f>
        <v>0</v>
      </c>
      <c r="K1204" s="208" t="s">
        <v>165</v>
      </c>
      <c r="L1204" s="46"/>
      <c r="M1204" s="213" t="s">
        <v>19</v>
      </c>
      <c r="N1204" s="214" t="s">
        <v>43</v>
      </c>
      <c r="O1204" s="86"/>
      <c r="P1204" s="215">
        <f>O1204*H1204</f>
        <v>0</v>
      </c>
      <c r="Q1204" s="215">
        <v>0</v>
      </c>
      <c r="R1204" s="215">
        <f>Q1204*H1204</f>
        <v>0</v>
      </c>
      <c r="S1204" s="215">
        <v>0</v>
      </c>
      <c r="T1204" s="216">
        <f>S1204*H1204</f>
        <v>0</v>
      </c>
      <c r="U1204" s="40"/>
      <c r="V1204" s="40"/>
      <c r="W1204" s="40"/>
      <c r="X1204" s="40"/>
      <c r="Y1204" s="40"/>
      <c r="Z1204" s="40"/>
      <c r="AA1204" s="40"/>
      <c r="AB1204" s="40"/>
      <c r="AC1204" s="40"/>
      <c r="AD1204" s="40"/>
      <c r="AE1204" s="40"/>
      <c r="AR1204" s="217" t="s">
        <v>260</v>
      </c>
      <c r="AT1204" s="217" t="s">
        <v>161</v>
      </c>
      <c r="AU1204" s="217" t="s">
        <v>174</v>
      </c>
      <c r="AY1204" s="19" t="s">
        <v>159</v>
      </c>
      <c r="BE1204" s="218">
        <f>IF(N1204="základní",J1204,0)</f>
        <v>0</v>
      </c>
      <c r="BF1204" s="218">
        <f>IF(N1204="snížená",J1204,0)</f>
        <v>0</v>
      </c>
      <c r="BG1204" s="218">
        <f>IF(N1204="zákl. přenesená",J1204,0)</f>
        <v>0</v>
      </c>
      <c r="BH1204" s="218">
        <f>IF(N1204="sníž. přenesená",J1204,0)</f>
        <v>0</v>
      </c>
      <c r="BI1204" s="218">
        <f>IF(N1204="nulová",J1204,0)</f>
        <v>0</v>
      </c>
      <c r="BJ1204" s="19" t="s">
        <v>80</v>
      </c>
      <c r="BK1204" s="218">
        <f>ROUND(I1204*H1204,2)</f>
        <v>0</v>
      </c>
      <c r="BL1204" s="19" t="s">
        <v>260</v>
      </c>
      <c r="BM1204" s="217" t="s">
        <v>1503</v>
      </c>
    </row>
    <row r="1205" s="14" customFormat="1">
      <c r="A1205" s="14"/>
      <c r="B1205" s="230"/>
      <c r="C1205" s="231"/>
      <c r="D1205" s="221" t="s">
        <v>168</v>
      </c>
      <c r="E1205" s="232" t="s">
        <v>19</v>
      </c>
      <c r="F1205" s="233" t="s">
        <v>1467</v>
      </c>
      <c r="G1205" s="231"/>
      <c r="H1205" s="234">
        <v>3.0150000000000001</v>
      </c>
      <c r="I1205" s="235"/>
      <c r="J1205" s="231"/>
      <c r="K1205" s="231"/>
      <c r="L1205" s="236"/>
      <c r="M1205" s="237"/>
      <c r="N1205" s="238"/>
      <c r="O1205" s="238"/>
      <c r="P1205" s="238"/>
      <c r="Q1205" s="238"/>
      <c r="R1205" s="238"/>
      <c r="S1205" s="238"/>
      <c r="T1205" s="23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40" t="s">
        <v>168</v>
      </c>
      <c r="AU1205" s="240" t="s">
        <v>174</v>
      </c>
      <c r="AV1205" s="14" t="s">
        <v>82</v>
      </c>
      <c r="AW1205" s="14" t="s">
        <v>33</v>
      </c>
      <c r="AX1205" s="14" t="s">
        <v>72</v>
      </c>
      <c r="AY1205" s="240" t="s">
        <v>159</v>
      </c>
    </row>
    <row r="1206" s="15" customFormat="1">
      <c r="A1206" s="15"/>
      <c r="B1206" s="241"/>
      <c r="C1206" s="242"/>
      <c r="D1206" s="221" t="s">
        <v>168</v>
      </c>
      <c r="E1206" s="243" t="s">
        <v>19</v>
      </c>
      <c r="F1206" s="244" t="s">
        <v>173</v>
      </c>
      <c r="G1206" s="242"/>
      <c r="H1206" s="245">
        <v>3.0150000000000001</v>
      </c>
      <c r="I1206" s="246"/>
      <c r="J1206" s="242"/>
      <c r="K1206" s="242"/>
      <c r="L1206" s="247"/>
      <c r="M1206" s="248"/>
      <c r="N1206" s="249"/>
      <c r="O1206" s="249"/>
      <c r="P1206" s="249"/>
      <c r="Q1206" s="249"/>
      <c r="R1206" s="249"/>
      <c r="S1206" s="249"/>
      <c r="T1206" s="250"/>
      <c r="U1206" s="15"/>
      <c r="V1206" s="15"/>
      <c r="W1206" s="15"/>
      <c r="X1206" s="15"/>
      <c r="Y1206" s="15"/>
      <c r="Z1206" s="15"/>
      <c r="AA1206" s="15"/>
      <c r="AB1206" s="15"/>
      <c r="AC1206" s="15"/>
      <c r="AD1206" s="15"/>
      <c r="AE1206" s="15"/>
      <c r="AT1206" s="251" t="s">
        <v>168</v>
      </c>
      <c r="AU1206" s="251" t="s">
        <v>174</v>
      </c>
      <c r="AV1206" s="15" t="s">
        <v>174</v>
      </c>
      <c r="AW1206" s="15" t="s">
        <v>33</v>
      </c>
      <c r="AX1206" s="15" t="s">
        <v>80</v>
      </c>
      <c r="AY1206" s="251" t="s">
        <v>159</v>
      </c>
    </row>
    <row r="1207" s="2" customFormat="1" ht="24.15" customHeight="1">
      <c r="A1207" s="40"/>
      <c r="B1207" s="41"/>
      <c r="C1207" s="263" t="s">
        <v>1504</v>
      </c>
      <c r="D1207" s="263" t="s">
        <v>413</v>
      </c>
      <c r="E1207" s="264" t="s">
        <v>1316</v>
      </c>
      <c r="F1207" s="265" t="s">
        <v>1317</v>
      </c>
      <c r="G1207" s="266" t="s">
        <v>263</v>
      </c>
      <c r="H1207" s="267">
        <v>3.4670000000000001</v>
      </c>
      <c r="I1207" s="268"/>
      <c r="J1207" s="269">
        <f>ROUND(I1207*H1207,2)</f>
        <v>0</v>
      </c>
      <c r="K1207" s="265" t="s">
        <v>165</v>
      </c>
      <c r="L1207" s="270"/>
      <c r="M1207" s="271" t="s">
        <v>19</v>
      </c>
      <c r="N1207" s="272" t="s">
        <v>43</v>
      </c>
      <c r="O1207" s="86"/>
      <c r="P1207" s="215">
        <f>O1207*H1207</f>
        <v>0</v>
      </c>
      <c r="Q1207" s="215">
        <v>0.00040000000000000002</v>
      </c>
      <c r="R1207" s="215">
        <f>Q1207*H1207</f>
        <v>0.0013868000000000001</v>
      </c>
      <c r="S1207" s="215">
        <v>0</v>
      </c>
      <c r="T1207" s="216">
        <f>S1207*H1207</f>
        <v>0</v>
      </c>
      <c r="U1207" s="40"/>
      <c r="V1207" s="40"/>
      <c r="W1207" s="40"/>
      <c r="X1207" s="40"/>
      <c r="Y1207" s="40"/>
      <c r="Z1207" s="40"/>
      <c r="AA1207" s="40"/>
      <c r="AB1207" s="40"/>
      <c r="AC1207" s="40"/>
      <c r="AD1207" s="40"/>
      <c r="AE1207" s="40"/>
      <c r="AR1207" s="217" t="s">
        <v>407</v>
      </c>
      <c r="AT1207" s="217" t="s">
        <v>413</v>
      </c>
      <c r="AU1207" s="217" t="s">
        <v>174</v>
      </c>
      <c r="AY1207" s="19" t="s">
        <v>159</v>
      </c>
      <c r="BE1207" s="218">
        <f>IF(N1207="základní",J1207,0)</f>
        <v>0</v>
      </c>
      <c r="BF1207" s="218">
        <f>IF(N1207="snížená",J1207,0)</f>
        <v>0</v>
      </c>
      <c r="BG1207" s="218">
        <f>IF(N1207="zákl. přenesená",J1207,0)</f>
        <v>0</v>
      </c>
      <c r="BH1207" s="218">
        <f>IF(N1207="sníž. přenesená",J1207,0)</f>
        <v>0</v>
      </c>
      <c r="BI1207" s="218">
        <f>IF(N1207="nulová",J1207,0)</f>
        <v>0</v>
      </c>
      <c r="BJ1207" s="19" t="s">
        <v>80</v>
      </c>
      <c r="BK1207" s="218">
        <f>ROUND(I1207*H1207,2)</f>
        <v>0</v>
      </c>
      <c r="BL1207" s="19" t="s">
        <v>260</v>
      </c>
      <c r="BM1207" s="217" t="s">
        <v>1505</v>
      </c>
    </row>
    <row r="1208" s="14" customFormat="1">
      <c r="A1208" s="14"/>
      <c r="B1208" s="230"/>
      <c r="C1208" s="231"/>
      <c r="D1208" s="221" t="s">
        <v>168</v>
      </c>
      <c r="E1208" s="231"/>
      <c r="F1208" s="233" t="s">
        <v>1470</v>
      </c>
      <c r="G1208" s="231"/>
      <c r="H1208" s="234">
        <v>3.4670000000000001</v>
      </c>
      <c r="I1208" s="235"/>
      <c r="J1208" s="231"/>
      <c r="K1208" s="231"/>
      <c r="L1208" s="236"/>
      <c r="M1208" s="237"/>
      <c r="N1208" s="238"/>
      <c r="O1208" s="238"/>
      <c r="P1208" s="238"/>
      <c r="Q1208" s="238"/>
      <c r="R1208" s="238"/>
      <c r="S1208" s="238"/>
      <c r="T1208" s="23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40" t="s">
        <v>168</v>
      </c>
      <c r="AU1208" s="240" t="s">
        <v>174</v>
      </c>
      <c r="AV1208" s="14" t="s">
        <v>82</v>
      </c>
      <c r="AW1208" s="14" t="s">
        <v>4</v>
      </c>
      <c r="AX1208" s="14" t="s">
        <v>80</v>
      </c>
      <c r="AY1208" s="240" t="s">
        <v>159</v>
      </c>
    </row>
    <row r="1209" s="2" customFormat="1" ht="24.15" customHeight="1">
      <c r="A1209" s="40"/>
      <c r="B1209" s="41"/>
      <c r="C1209" s="206" t="s">
        <v>1506</v>
      </c>
      <c r="D1209" s="206" t="s">
        <v>161</v>
      </c>
      <c r="E1209" s="207" t="s">
        <v>1507</v>
      </c>
      <c r="F1209" s="208" t="s">
        <v>1508</v>
      </c>
      <c r="G1209" s="209" t="s">
        <v>270</v>
      </c>
      <c r="H1209" s="210">
        <v>3.3500000000000001</v>
      </c>
      <c r="I1209" s="211"/>
      <c r="J1209" s="212">
        <f>ROUND(I1209*H1209,2)</f>
        <v>0</v>
      </c>
      <c r="K1209" s="208" t="s">
        <v>165</v>
      </c>
      <c r="L1209" s="46"/>
      <c r="M1209" s="213" t="s">
        <v>19</v>
      </c>
      <c r="N1209" s="214" t="s">
        <v>43</v>
      </c>
      <c r="O1209" s="86"/>
      <c r="P1209" s="215">
        <f>O1209*H1209</f>
        <v>0</v>
      </c>
      <c r="Q1209" s="215">
        <v>0</v>
      </c>
      <c r="R1209" s="215">
        <f>Q1209*H1209</f>
        <v>0</v>
      </c>
      <c r="S1209" s="215">
        <v>0</v>
      </c>
      <c r="T1209" s="216">
        <f>S1209*H1209</f>
        <v>0</v>
      </c>
      <c r="U1209" s="40"/>
      <c r="V1209" s="40"/>
      <c r="W1209" s="40"/>
      <c r="X1209" s="40"/>
      <c r="Y1209" s="40"/>
      <c r="Z1209" s="40"/>
      <c r="AA1209" s="40"/>
      <c r="AB1209" s="40"/>
      <c r="AC1209" s="40"/>
      <c r="AD1209" s="40"/>
      <c r="AE1209" s="40"/>
      <c r="AR1209" s="217" t="s">
        <v>260</v>
      </c>
      <c r="AT1209" s="217" t="s">
        <v>161</v>
      </c>
      <c r="AU1209" s="217" t="s">
        <v>174</v>
      </c>
      <c r="AY1209" s="19" t="s">
        <v>159</v>
      </c>
      <c r="BE1209" s="218">
        <f>IF(N1209="základní",J1209,0)</f>
        <v>0</v>
      </c>
      <c r="BF1209" s="218">
        <f>IF(N1209="snížená",J1209,0)</f>
        <v>0</v>
      </c>
      <c r="BG1209" s="218">
        <f>IF(N1209="zákl. přenesená",J1209,0)</f>
        <v>0</v>
      </c>
      <c r="BH1209" s="218">
        <f>IF(N1209="sníž. přenesená",J1209,0)</f>
        <v>0</v>
      </c>
      <c r="BI1209" s="218">
        <f>IF(N1209="nulová",J1209,0)</f>
        <v>0</v>
      </c>
      <c r="BJ1209" s="19" t="s">
        <v>80</v>
      </c>
      <c r="BK1209" s="218">
        <f>ROUND(I1209*H1209,2)</f>
        <v>0</v>
      </c>
      <c r="BL1209" s="19" t="s">
        <v>260</v>
      </c>
      <c r="BM1209" s="217" t="s">
        <v>1509</v>
      </c>
    </row>
    <row r="1210" s="14" customFormat="1">
      <c r="A1210" s="14"/>
      <c r="B1210" s="230"/>
      <c r="C1210" s="231"/>
      <c r="D1210" s="221" t="s">
        <v>168</v>
      </c>
      <c r="E1210" s="232" t="s">
        <v>19</v>
      </c>
      <c r="F1210" s="233" t="s">
        <v>1510</v>
      </c>
      <c r="G1210" s="231"/>
      <c r="H1210" s="234">
        <v>3.3500000000000001</v>
      </c>
      <c r="I1210" s="235"/>
      <c r="J1210" s="231"/>
      <c r="K1210" s="231"/>
      <c r="L1210" s="236"/>
      <c r="M1210" s="237"/>
      <c r="N1210" s="238"/>
      <c r="O1210" s="238"/>
      <c r="P1210" s="238"/>
      <c r="Q1210" s="238"/>
      <c r="R1210" s="238"/>
      <c r="S1210" s="238"/>
      <c r="T1210" s="23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40" t="s">
        <v>168</v>
      </c>
      <c r="AU1210" s="240" t="s">
        <v>174</v>
      </c>
      <c r="AV1210" s="14" t="s">
        <v>82</v>
      </c>
      <c r="AW1210" s="14" t="s">
        <v>33</v>
      </c>
      <c r="AX1210" s="14" t="s">
        <v>72</v>
      </c>
      <c r="AY1210" s="240" t="s">
        <v>159</v>
      </c>
    </row>
    <row r="1211" s="15" customFormat="1">
      <c r="A1211" s="15"/>
      <c r="B1211" s="241"/>
      <c r="C1211" s="242"/>
      <c r="D1211" s="221" t="s">
        <v>168</v>
      </c>
      <c r="E1211" s="243" t="s">
        <v>19</v>
      </c>
      <c r="F1211" s="244" t="s">
        <v>173</v>
      </c>
      <c r="G1211" s="242"/>
      <c r="H1211" s="245">
        <v>3.3500000000000001</v>
      </c>
      <c r="I1211" s="246"/>
      <c r="J1211" s="242"/>
      <c r="K1211" s="242"/>
      <c r="L1211" s="247"/>
      <c r="M1211" s="248"/>
      <c r="N1211" s="249"/>
      <c r="O1211" s="249"/>
      <c r="P1211" s="249"/>
      <c r="Q1211" s="249"/>
      <c r="R1211" s="249"/>
      <c r="S1211" s="249"/>
      <c r="T1211" s="250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15"/>
      <c r="AT1211" s="251" t="s">
        <v>168</v>
      </c>
      <c r="AU1211" s="251" t="s">
        <v>174</v>
      </c>
      <c r="AV1211" s="15" t="s">
        <v>174</v>
      </c>
      <c r="AW1211" s="15" t="s">
        <v>33</v>
      </c>
      <c r="AX1211" s="15" t="s">
        <v>80</v>
      </c>
      <c r="AY1211" s="251" t="s">
        <v>159</v>
      </c>
    </row>
    <row r="1212" s="2" customFormat="1" ht="21.75" customHeight="1">
      <c r="A1212" s="40"/>
      <c r="B1212" s="41"/>
      <c r="C1212" s="206" t="s">
        <v>1511</v>
      </c>
      <c r="D1212" s="206" t="s">
        <v>161</v>
      </c>
      <c r="E1212" s="207" t="s">
        <v>1337</v>
      </c>
      <c r="F1212" s="208" t="s">
        <v>1338</v>
      </c>
      <c r="G1212" s="209" t="s">
        <v>164</v>
      </c>
      <c r="H1212" s="210">
        <v>0.094</v>
      </c>
      <c r="I1212" s="211"/>
      <c r="J1212" s="212">
        <f>ROUND(I1212*H1212,2)</f>
        <v>0</v>
      </c>
      <c r="K1212" s="208" t="s">
        <v>165</v>
      </c>
      <c r="L1212" s="46"/>
      <c r="M1212" s="213" t="s">
        <v>19</v>
      </c>
      <c r="N1212" s="214" t="s">
        <v>43</v>
      </c>
      <c r="O1212" s="86"/>
      <c r="P1212" s="215">
        <f>O1212*H1212</f>
        <v>0</v>
      </c>
      <c r="Q1212" s="215">
        <v>0.023369999999999998</v>
      </c>
      <c r="R1212" s="215">
        <f>Q1212*H1212</f>
        <v>0.0021967799999999997</v>
      </c>
      <c r="S1212" s="215">
        <v>0</v>
      </c>
      <c r="T1212" s="216">
        <f>S1212*H1212</f>
        <v>0</v>
      </c>
      <c r="U1212" s="40"/>
      <c r="V1212" s="40"/>
      <c r="W1212" s="40"/>
      <c r="X1212" s="40"/>
      <c r="Y1212" s="40"/>
      <c r="Z1212" s="40"/>
      <c r="AA1212" s="40"/>
      <c r="AB1212" s="40"/>
      <c r="AC1212" s="40"/>
      <c r="AD1212" s="40"/>
      <c r="AE1212" s="40"/>
      <c r="AR1212" s="217" t="s">
        <v>260</v>
      </c>
      <c r="AT1212" s="217" t="s">
        <v>161</v>
      </c>
      <c r="AU1212" s="217" t="s">
        <v>174</v>
      </c>
      <c r="AY1212" s="19" t="s">
        <v>159</v>
      </c>
      <c r="BE1212" s="218">
        <f>IF(N1212="základní",J1212,0)</f>
        <v>0</v>
      </c>
      <c r="BF1212" s="218">
        <f>IF(N1212="snížená",J1212,0)</f>
        <v>0</v>
      </c>
      <c r="BG1212" s="218">
        <f>IF(N1212="zákl. přenesená",J1212,0)</f>
        <v>0</v>
      </c>
      <c r="BH1212" s="218">
        <f>IF(N1212="sníž. přenesená",J1212,0)</f>
        <v>0</v>
      </c>
      <c r="BI1212" s="218">
        <f>IF(N1212="nulová",J1212,0)</f>
        <v>0</v>
      </c>
      <c r="BJ1212" s="19" t="s">
        <v>80</v>
      </c>
      <c r="BK1212" s="218">
        <f>ROUND(I1212*H1212,2)</f>
        <v>0</v>
      </c>
      <c r="BL1212" s="19" t="s">
        <v>260</v>
      </c>
      <c r="BM1212" s="217" t="s">
        <v>1512</v>
      </c>
    </row>
    <row r="1213" s="14" customFormat="1">
      <c r="A1213" s="14"/>
      <c r="B1213" s="230"/>
      <c r="C1213" s="231"/>
      <c r="D1213" s="221" t="s">
        <v>168</v>
      </c>
      <c r="E1213" s="232" t="s">
        <v>19</v>
      </c>
      <c r="F1213" s="233" t="s">
        <v>1513</v>
      </c>
      <c r="G1213" s="231"/>
      <c r="H1213" s="234">
        <v>0.094</v>
      </c>
      <c r="I1213" s="235"/>
      <c r="J1213" s="231"/>
      <c r="K1213" s="231"/>
      <c r="L1213" s="236"/>
      <c r="M1213" s="237"/>
      <c r="N1213" s="238"/>
      <c r="O1213" s="238"/>
      <c r="P1213" s="238"/>
      <c r="Q1213" s="238"/>
      <c r="R1213" s="238"/>
      <c r="S1213" s="238"/>
      <c r="T1213" s="23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40" t="s">
        <v>168</v>
      </c>
      <c r="AU1213" s="240" t="s">
        <v>174</v>
      </c>
      <c r="AV1213" s="14" t="s">
        <v>82</v>
      </c>
      <c r="AW1213" s="14" t="s">
        <v>33</v>
      </c>
      <c r="AX1213" s="14" t="s">
        <v>72</v>
      </c>
      <c r="AY1213" s="240" t="s">
        <v>159</v>
      </c>
    </row>
    <row r="1214" s="15" customFormat="1">
      <c r="A1214" s="15"/>
      <c r="B1214" s="241"/>
      <c r="C1214" s="242"/>
      <c r="D1214" s="221" t="s">
        <v>168</v>
      </c>
      <c r="E1214" s="243" t="s">
        <v>19</v>
      </c>
      <c r="F1214" s="244" t="s">
        <v>173</v>
      </c>
      <c r="G1214" s="242"/>
      <c r="H1214" s="245">
        <v>0.094</v>
      </c>
      <c r="I1214" s="246"/>
      <c r="J1214" s="242"/>
      <c r="K1214" s="242"/>
      <c r="L1214" s="247"/>
      <c r="M1214" s="248"/>
      <c r="N1214" s="249"/>
      <c r="O1214" s="249"/>
      <c r="P1214" s="249"/>
      <c r="Q1214" s="249"/>
      <c r="R1214" s="249"/>
      <c r="S1214" s="249"/>
      <c r="T1214" s="250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51" t="s">
        <v>168</v>
      </c>
      <c r="AU1214" s="251" t="s">
        <v>174</v>
      </c>
      <c r="AV1214" s="15" t="s">
        <v>174</v>
      </c>
      <c r="AW1214" s="15" t="s">
        <v>33</v>
      </c>
      <c r="AX1214" s="15" t="s">
        <v>80</v>
      </c>
      <c r="AY1214" s="251" t="s">
        <v>159</v>
      </c>
    </row>
    <row r="1215" s="2" customFormat="1" ht="16.5" customHeight="1">
      <c r="A1215" s="40"/>
      <c r="B1215" s="41"/>
      <c r="C1215" s="263" t="s">
        <v>1514</v>
      </c>
      <c r="D1215" s="263" t="s">
        <v>413</v>
      </c>
      <c r="E1215" s="264" t="s">
        <v>1342</v>
      </c>
      <c r="F1215" s="265" t="s">
        <v>1343</v>
      </c>
      <c r="G1215" s="266" t="s">
        <v>164</v>
      </c>
      <c r="H1215" s="267">
        <v>0.10299999999999999</v>
      </c>
      <c r="I1215" s="268"/>
      <c r="J1215" s="269">
        <f>ROUND(I1215*H1215,2)</f>
        <v>0</v>
      </c>
      <c r="K1215" s="265" t="s">
        <v>165</v>
      </c>
      <c r="L1215" s="270"/>
      <c r="M1215" s="271" t="s">
        <v>19</v>
      </c>
      <c r="N1215" s="272" t="s">
        <v>43</v>
      </c>
      <c r="O1215" s="86"/>
      <c r="P1215" s="215">
        <f>O1215*H1215</f>
        <v>0</v>
      </c>
      <c r="Q1215" s="215">
        <v>0.55000000000000004</v>
      </c>
      <c r="R1215" s="215">
        <f>Q1215*H1215</f>
        <v>0.056649999999999999</v>
      </c>
      <c r="S1215" s="215">
        <v>0</v>
      </c>
      <c r="T1215" s="216">
        <f>S1215*H1215</f>
        <v>0</v>
      </c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R1215" s="217" t="s">
        <v>407</v>
      </c>
      <c r="AT1215" s="217" t="s">
        <v>413</v>
      </c>
      <c r="AU1215" s="217" t="s">
        <v>174</v>
      </c>
      <c r="AY1215" s="19" t="s">
        <v>159</v>
      </c>
      <c r="BE1215" s="218">
        <f>IF(N1215="základní",J1215,0)</f>
        <v>0</v>
      </c>
      <c r="BF1215" s="218">
        <f>IF(N1215="snížená",J1215,0)</f>
        <v>0</v>
      </c>
      <c r="BG1215" s="218">
        <f>IF(N1215="zákl. přenesená",J1215,0)</f>
        <v>0</v>
      </c>
      <c r="BH1215" s="218">
        <f>IF(N1215="sníž. přenesená",J1215,0)</f>
        <v>0</v>
      </c>
      <c r="BI1215" s="218">
        <f>IF(N1215="nulová",J1215,0)</f>
        <v>0</v>
      </c>
      <c r="BJ1215" s="19" t="s">
        <v>80</v>
      </c>
      <c r="BK1215" s="218">
        <f>ROUND(I1215*H1215,2)</f>
        <v>0</v>
      </c>
      <c r="BL1215" s="19" t="s">
        <v>260</v>
      </c>
      <c r="BM1215" s="217" t="s">
        <v>1515</v>
      </c>
    </row>
    <row r="1216" s="14" customFormat="1">
      <c r="A1216" s="14"/>
      <c r="B1216" s="230"/>
      <c r="C1216" s="231"/>
      <c r="D1216" s="221" t="s">
        <v>168</v>
      </c>
      <c r="E1216" s="231"/>
      <c r="F1216" s="233" t="s">
        <v>1516</v>
      </c>
      <c r="G1216" s="231"/>
      <c r="H1216" s="234">
        <v>0.10299999999999999</v>
      </c>
      <c r="I1216" s="235"/>
      <c r="J1216" s="231"/>
      <c r="K1216" s="231"/>
      <c r="L1216" s="236"/>
      <c r="M1216" s="237"/>
      <c r="N1216" s="238"/>
      <c r="O1216" s="238"/>
      <c r="P1216" s="238"/>
      <c r="Q1216" s="238"/>
      <c r="R1216" s="238"/>
      <c r="S1216" s="238"/>
      <c r="T1216" s="23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40" t="s">
        <v>168</v>
      </c>
      <c r="AU1216" s="240" t="s">
        <v>174</v>
      </c>
      <c r="AV1216" s="14" t="s">
        <v>82</v>
      </c>
      <c r="AW1216" s="14" t="s">
        <v>4</v>
      </c>
      <c r="AX1216" s="14" t="s">
        <v>80</v>
      </c>
      <c r="AY1216" s="240" t="s">
        <v>159</v>
      </c>
    </row>
    <row r="1217" s="2" customFormat="1" ht="24.15" customHeight="1">
      <c r="A1217" s="40"/>
      <c r="B1217" s="41"/>
      <c r="C1217" s="206" t="s">
        <v>1517</v>
      </c>
      <c r="D1217" s="206" t="s">
        <v>161</v>
      </c>
      <c r="E1217" s="207" t="s">
        <v>1347</v>
      </c>
      <c r="F1217" s="208" t="s">
        <v>1348</v>
      </c>
      <c r="G1217" s="209" t="s">
        <v>263</v>
      </c>
      <c r="H1217" s="210">
        <v>2.278</v>
      </c>
      <c r="I1217" s="211"/>
      <c r="J1217" s="212">
        <f>ROUND(I1217*H1217,2)</f>
        <v>0</v>
      </c>
      <c r="K1217" s="208" t="s">
        <v>165</v>
      </c>
      <c r="L1217" s="46"/>
      <c r="M1217" s="213" t="s">
        <v>19</v>
      </c>
      <c r="N1217" s="214" t="s">
        <v>43</v>
      </c>
      <c r="O1217" s="86"/>
      <c r="P1217" s="215">
        <f>O1217*H1217</f>
        <v>0</v>
      </c>
      <c r="Q1217" s="215">
        <v>0.00022000000000000001</v>
      </c>
      <c r="R1217" s="215">
        <f>Q1217*H1217</f>
        <v>0.00050116000000000006</v>
      </c>
      <c r="S1217" s="215">
        <v>0</v>
      </c>
      <c r="T1217" s="216">
        <f>S1217*H1217</f>
        <v>0</v>
      </c>
      <c r="U1217" s="40"/>
      <c r="V1217" s="40"/>
      <c r="W1217" s="40"/>
      <c r="X1217" s="40"/>
      <c r="Y1217" s="40"/>
      <c r="Z1217" s="40"/>
      <c r="AA1217" s="40"/>
      <c r="AB1217" s="40"/>
      <c r="AC1217" s="40"/>
      <c r="AD1217" s="40"/>
      <c r="AE1217" s="40"/>
      <c r="AR1217" s="217" t="s">
        <v>260</v>
      </c>
      <c r="AT1217" s="217" t="s">
        <v>161</v>
      </c>
      <c r="AU1217" s="217" t="s">
        <v>174</v>
      </c>
      <c r="AY1217" s="19" t="s">
        <v>159</v>
      </c>
      <c r="BE1217" s="218">
        <f>IF(N1217="základní",J1217,0)</f>
        <v>0</v>
      </c>
      <c r="BF1217" s="218">
        <f>IF(N1217="snížená",J1217,0)</f>
        <v>0</v>
      </c>
      <c r="BG1217" s="218">
        <f>IF(N1217="zákl. přenesená",J1217,0)</f>
        <v>0</v>
      </c>
      <c r="BH1217" s="218">
        <f>IF(N1217="sníž. přenesená",J1217,0)</f>
        <v>0</v>
      </c>
      <c r="BI1217" s="218">
        <f>IF(N1217="nulová",J1217,0)</f>
        <v>0</v>
      </c>
      <c r="BJ1217" s="19" t="s">
        <v>80</v>
      </c>
      <c r="BK1217" s="218">
        <f>ROUND(I1217*H1217,2)</f>
        <v>0</v>
      </c>
      <c r="BL1217" s="19" t="s">
        <v>260</v>
      </c>
      <c r="BM1217" s="217" t="s">
        <v>1518</v>
      </c>
    </row>
    <row r="1218" s="14" customFormat="1">
      <c r="A1218" s="14"/>
      <c r="B1218" s="230"/>
      <c r="C1218" s="231"/>
      <c r="D1218" s="221" t="s">
        <v>168</v>
      </c>
      <c r="E1218" s="232" t="s">
        <v>19</v>
      </c>
      <c r="F1218" s="233" t="s">
        <v>1519</v>
      </c>
      <c r="G1218" s="231"/>
      <c r="H1218" s="234">
        <v>2.278</v>
      </c>
      <c r="I1218" s="235"/>
      <c r="J1218" s="231"/>
      <c r="K1218" s="231"/>
      <c r="L1218" s="236"/>
      <c r="M1218" s="237"/>
      <c r="N1218" s="238"/>
      <c r="O1218" s="238"/>
      <c r="P1218" s="238"/>
      <c r="Q1218" s="238"/>
      <c r="R1218" s="238"/>
      <c r="S1218" s="238"/>
      <c r="T1218" s="239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40" t="s">
        <v>168</v>
      </c>
      <c r="AU1218" s="240" t="s">
        <v>174</v>
      </c>
      <c r="AV1218" s="14" t="s">
        <v>82</v>
      </c>
      <c r="AW1218" s="14" t="s">
        <v>33</v>
      </c>
      <c r="AX1218" s="14" t="s">
        <v>72</v>
      </c>
      <c r="AY1218" s="240" t="s">
        <v>159</v>
      </c>
    </row>
    <row r="1219" s="15" customFormat="1">
      <c r="A1219" s="15"/>
      <c r="B1219" s="241"/>
      <c r="C1219" s="242"/>
      <c r="D1219" s="221" t="s">
        <v>168</v>
      </c>
      <c r="E1219" s="243" t="s">
        <v>19</v>
      </c>
      <c r="F1219" s="244" t="s">
        <v>173</v>
      </c>
      <c r="G1219" s="242"/>
      <c r="H1219" s="245">
        <v>2.278</v>
      </c>
      <c r="I1219" s="246"/>
      <c r="J1219" s="242"/>
      <c r="K1219" s="242"/>
      <c r="L1219" s="247"/>
      <c r="M1219" s="248"/>
      <c r="N1219" s="249"/>
      <c r="O1219" s="249"/>
      <c r="P1219" s="249"/>
      <c r="Q1219" s="249"/>
      <c r="R1219" s="249"/>
      <c r="S1219" s="249"/>
      <c r="T1219" s="250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51" t="s">
        <v>168</v>
      </c>
      <c r="AU1219" s="251" t="s">
        <v>174</v>
      </c>
      <c r="AV1219" s="15" t="s">
        <v>174</v>
      </c>
      <c r="AW1219" s="15" t="s">
        <v>33</v>
      </c>
      <c r="AX1219" s="15" t="s">
        <v>80</v>
      </c>
      <c r="AY1219" s="251" t="s">
        <v>159</v>
      </c>
    </row>
    <row r="1220" s="2" customFormat="1" ht="24.15" customHeight="1">
      <c r="A1220" s="40"/>
      <c r="B1220" s="41"/>
      <c r="C1220" s="206" t="s">
        <v>1520</v>
      </c>
      <c r="D1220" s="206" t="s">
        <v>161</v>
      </c>
      <c r="E1220" s="207" t="s">
        <v>1352</v>
      </c>
      <c r="F1220" s="208" t="s">
        <v>1353</v>
      </c>
      <c r="G1220" s="209" t="s">
        <v>207</v>
      </c>
      <c r="H1220" s="210">
        <v>0.090999999999999998</v>
      </c>
      <c r="I1220" s="211"/>
      <c r="J1220" s="212">
        <f>ROUND(I1220*H1220,2)</f>
        <v>0</v>
      </c>
      <c r="K1220" s="208" t="s">
        <v>165</v>
      </c>
      <c r="L1220" s="46"/>
      <c r="M1220" s="213" t="s">
        <v>19</v>
      </c>
      <c r="N1220" s="214" t="s">
        <v>43</v>
      </c>
      <c r="O1220" s="86"/>
      <c r="P1220" s="215">
        <f>O1220*H1220</f>
        <v>0</v>
      </c>
      <c r="Q1220" s="215">
        <v>0</v>
      </c>
      <c r="R1220" s="215">
        <f>Q1220*H1220</f>
        <v>0</v>
      </c>
      <c r="S1220" s="215">
        <v>0</v>
      </c>
      <c r="T1220" s="216">
        <f>S1220*H1220</f>
        <v>0</v>
      </c>
      <c r="U1220" s="40"/>
      <c r="V1220" s="40"/>
      <c r="W1220" s="40"/>
      <c r="X1220" s="40"/>
      <c r="Y1220" s="40"/>
      <c r="Z1220" s="40"/>
      <c r="AA1220" s="40"/>
      <c r="AB1220" s="40"/>
      <c r="AC1220" s="40"/>
      <c r="AD1220" s="40"/>
      <c r="AE1220" s="40"/>
      <c r="AR1220" s="217" t="s">
        <v>260</v>
      </c>
      <c r="AT1220" s="217" t="s">
        <v>161</v>
      </c>
      <c r="AU1220" s="217" t="s">
        <v>174</v>
      </c>
      <c r="AY1220" s="19" t="s">
        <v>159</v>
      </c>
      <c r="BE1220" s="218">
        <f>IF(N1220="základní",J1220,0)</f>
        <v>0</v>
      </c>
      <c r="BF1220" s="218">
        <f>IF(N1220="snížená",J1220,0)</f>
        <v>0</v>
      </c>
      <c r="BG1220" s="218">
        <f>IF(N1220="zákl. přenesená",J1220,0)</f>
        <v>0</v>
      </c>
      <c r="BH1220" s="218">
        <f>IF(N1220="sníž. přenesená",J1220,0)</f>
        <v>0</v>
      </c>
      <c r="BI1220" s="218">
        <f>IF(N1220="nulová",J1220,0)</f>
        <v>0</v>
      </c>
      <c r="BJ1220" s="19" t="s">
        <v>80</v>
      </c>
      <c r="BK1220" s="218">
        <f>ROUND(I1220*H1220,2)</f>
        <v>0</v>
      </c>
      <c r="BL1220" s="19" t="s">
        <v>260</v>
      </c>
      <c r="BM1220" s="217" t="s">
        <v>1521</v>
      </c>
    </row>
    <row r="1221" s="12" customFormat="1" ht="22.8" customHeight="1">
      <c r="A1221" s="12"/>
      <c r="B1221" s="190"/>
      <c r="C1221" s="191"/>
      <c r="D1221" s="192" t="s">
        <v>71</v>
      </c>
      <c r="E1221" s="204" t="s">
        <v>1522</v>
      </c>
      <c r="F1221" s="204" t="s">
        <v>1523</v>
      </c>
      <c r="G1221" s="191"/>
      <c r="H1221" s="191"/>
      <c r="I1221" s="194"/>
      <c r="J1221" s="205">
        <f>BK1221</f>
        <v>0</v>
      </c>
      <c r="K1221" s="191"/>
      <c r="L1221" s="196"/>
      <c r="M1221" s="197"/>
      <c r="N1221" s="198"/>
      <c r="O1221" s="198"/>
      <c r="P1221" s="199">
        <f>SUM(P1222:P1240)</f>
        <v>0</v>
      </c>
      <c r="Q1221" s="198"/>
      <c r="R1221" s="199">
        <f>SUM(R1222:R1240)</f>
        <v>0.225054</v>
      </c>
      <c r="S1221" s="198"/>
      <c r="T1221" s="200">
        <f>SUM(T1222:T1240)</f>
        <v>0</v>
      </c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R1221" s="201" t="s">
        <v>82</v>
      </c>
      <c r="AT1221" s="202" t="s">
        <v>71</v>
      </c>
      <c r="AU1221" s="202" t="s">
        <v>80</v>
      </c>
      <c r="AY1221" s="201" t="s">
        <v>159</v>
      </c>
      <c r="BK1221" s="203">
        <f>SUM(BK1222:BK1240)</f>
        <v>0</v>
      </c>
    </row>
    <row r="1222" s="2" customFormat="1" ht="16.5" customHeight="1">
      <c r="A1222" s="40"/>
      <c r="B1222" s="41"/>
      <c r="C1222" s="206" t="s">
        <v>1524</v>
      </c>
      <c r="D1222" s="206" t="s">
        <v>161</v>
      </c>
      <c r="E1222" s="207" t="s">
        <v>1525</v>
      </c>
      <c r="F1222" s="208" t="s">
        <v>1526</v>
      </c>
      <c r="G1222" s="209" t="s">
        <v>270</v>
      </c>
      <c r="H1222" s="210">
        <v>1</v>
      </c>
      <c r="I1222" s="211"/>
      <c r="J1222" s="212">
        <f>ROUND(I1222*H1222,2)</f>
        <v>0</v>
      </c>
      <c r="K1222" s="208" t="s">
        <v>165</v>
      </c>
      <c r="L1222" s="46"/>
      <c r="M1222" s="213" t="s">
        <v>19</v>
      </c>
      <c r="N1222" s="214" t="s">
        <v>43</v>
      </c>
      <c r="O1222" s="86"/>
      <c r="P1222" s="215">
        <f>O1222*H1222</f>
        <v>0</v>
      </c>
      <c r="Q1222" s="215">
        <v>0.010030000000000001</v>
      </c>
      <c r="R1222" s="215">
        <f>Q1222*H1222</f>
        <v>0.010030000000000001</v>
      </c>
      <c r="S1222" s="215">
        <v>0</v>
      </c>
      <c r="T1222" s="216">
        <f>S1222*H1222</f>
        <v>0</v>
      </c>
      <c r="U1222" s="40"/>
      <c r="V1222" s="40"/>
      <c r="W1222" s="40"/>
      <c r="X1222" s="40"/>
      <c r="Y1222" s="40"/>
      <c r="Z1222" s="40"/>
      <c r="AA1222" s="40"/>
      <c r="AB1222" s="40"/>
      <c r="AC1222" s="40"/>
      <c r="AD1222" s="40"/>
      <c r="AE1222" s="40"/>
      <c r="AR1222" s="217" t="s">
        <v>260</v>
      </c>
      <c r="AT1222" s="217" t="s">
        <v>161</v>
      </c>
      <c r="AU1222" s="217" t="s">
        <v>82</v>
      </c>
      <c r="AY1222" s="19" t="s">
        <v>159</v>
      </c>
      <c r="BE1222" s="218">
        <f>IF(N1222="základní",J1222,0)</f>
        <v>0</v>
      </c>
      <c r="BF1222" s="218">
        <f>IF(N1222="snížená",J1222,0)</f>
        <v>0</v>
      </c>
      <c r="BG1222" s="218">
        <f>IF(N1222="zákl. přenesená",J1222,0)</f>
        <v>0</v>
      </c>
      <c r="BH1222" s="218">
        <f>IF(N1222="sníž. přenesená",J1222,0)</f>
        <v>0</v>
      </c>
      <c r="BI1222" s="218">
        <f>IF(N1222="nulová",J1222,0)</f>
        <v>0</v>
      </c>
      <c r="BJ1222" s="19" t="s">
        <v>80</v>
      </c>
      <c r="BK1222" s="218">
        <f>ROUND(I1222*H1222,2)</f>
        <v>0</v>
      </c>
      <c r="BL1222" s="19" t="s">
        <v>260</v>
      </c>
      <c r="BM1222" s="217" t="s">
        <v>1527</v>
      </c>
    </row>
    <row r="1223" s="14" customFormat="1">
      <c r="A1223" s="14"/>
      <c r="B1223" s="230"/>
      <c r="C1223" s="231"/>
      <c r="D1223" s="221" t="s">
        <v>168</v>
      </c>
      <c r="E1223" s="232" t="s">
        <v>19</v>
      </c>
      <c r="F1223" s="233" t="s">
        <v>1528</v>
      </c>
      <c r="G1223" s="231"/>
      <c r="H1223" s="234">
        <v>1</v>
      </c>
      <c r="I1223" s="235"/>
      <c r="J1223" s="231"/>
      <c r="K1223" s="231"/>
      <c r="L1223" s="236"/>
      <c r="M1223" s="237"/>
      <c r="N1223" s="238"/>
      <c r="O1223" s="238"/>
      <c r="P1223" s="238"/>
      <c r="Q1223" s="238"/>
      <c r="R1223" s="238"/>
      <c r="S1223" s="238"/>
      <c r="T1223" s="23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40" t="s">
        <v>168</v>
      </c>
      <c r="AU1223" s="240" t="s">
        <v>82</v>
      </c>
      <c r="AV1223" s="14" t="s">
        <v>82</v>
      </c>
      <c r="AW1223" s="14" t="s">
        <v>33</v>
      </c>
      <c r="AX1223" s="14" t="s">
        <v>72</v>
      </c>
      <c r="AY1223" s="240" t="s">
        <v>159</v>
      </c>
    </row>
    <row r="1224" s="15" customFormat="1">
      <c r="A1224" s="15"/>
      <c r="B1224" s="241"/>
      <c r="C1224" s="242"/>
      <c r="D1224" s="221" t="s">
        <v>168</v>
      </c>
      <c r="E1224" s="243" t="s">
        <v>19</v>
      </c>
      <c r="F1224" s="244" t="s">
        <v>173</v>
      </c>
      <c r="G1224" s="242"/>
      <c r="H1224" s="245">
        <v>1</v>
      </c>
      <c r="I1224" s="246"/>
      <c r="J1224" s="242"/>
      <c r="K1224" s="242"/>
      <c r="L1224" s="247"/>
      <c r="M1224" s="248"/>
      <c r="N1224" s="249"/>
      <c r="O1224" s="249"/>
      <c r="P1224" s="249"/>
      <c r="Q1224" s="249"/>
      <c r="R1224" s="249"/>
      <c r="S1224" s="249"/>
      <c r="T1224" s="250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T1224" s="251" t="s">
        <v>168</v>
      </c>
      <c r="AU1224" s="251" t="s">
        <v>82</v>
      </c>
      <c r="AV1224" s="15" t="s">
        <v>174</v>
      </c>
      <c r="AW1224" s="15" t="s">
        <v>33</v>
      </c>
      <c r="AX1224" s="15" t="s">
        <v>80</v>
      </c>
      <c r="AY1224" s="251" t="s">
        <v>159</v>
      </c>
    </row>
    <row r="1225" s="2" customFormat="1" ht="16.5" customHeight="1">
      <c r="A1225" s="40"/>
      <c r="B1225" s="41"/>
      <c r="C1225" s="206" t="s">
        <v>1529</v>
      </c>
      <c r="D1225" s="206" t="s">
        <v>161</v>
      </c>
      <c r="E1225" s="207" t="s">
        <v>1530</v>
      </c>
      <c r="F1225" s="208" t="s">
        <v>1531</v>
      </c>
      <c r="G1225" s="209" t="s">
        <v>270</v>
      </c>
      <c r="H1225" s="210">
        <v>4</v>
      </c>
      <c r="I1225" s="211"/>
      <c r="J1225" s="212">
        <f>ROUND(I1225*H1225,2)</f>
        <v>0</v>
      </c>
      <c r="K1225" s="208" t="s">
        <v>165</v>
      </c>
      <c r="L1225" s="46"/>
      <c r="M1225" s="213" t="s">
        <v>19</v>
      </c>
      <c r="N1225" s="214" t="s">
        <v>43</v>
      </c>
      <c r="O1225" s="86"/>
      <c r="P1225" s="215">
        <f>O1225*H1225</f>
        <v>0</v>
      </c>
      <c r="Q1225" s="215">
        <v>0.0016800000000000001</v>
      </c>
      <c r="R1225" s="215">
        <f>Q1225*H1225</f>
        <v>0.0067200000000000003</v>
      </c>
      <c r="S1225" s="215">
        <v>0</v>
      </c>
      <c r="T1225" s="216">
        <f>S1225*H1225</f>
        <v>0</v>
      </c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R1225" s="217" t="s">
        <v>260</v>
      </c>
      <c r="AT1225" s="217" t="s">
        <v>161</v>
      </c>
      <c r="AU1225" s="217" t="s">
        <v>82</v>
      </c>
      <c r="AY1225" s="19" t="s">
        <v>159</v>
      </c>
      <c r="BE1225" s="218">
        <f>IF(N1225="základní",J1225,0)</f>
        <v>0</v>
      </c>
      <c r="BF1225" s="218">
        <f>IF(N1225="snížená",J1225,0)</f>
        <v>0</v>
      </c>
      <c r="BG1225" s="218">
        <f>IF(N1225="zákl. přenesená",J1225,0)</f>
        <v>0</v>
      </c>
      <c r="BH1225" s="218">
        <f>IF(N1225="sníž. přenesená",J1225,0)</f>
        <v>0</v>
      </c>
      <c r="BI1225" s="218">
        <f>IF(N1225="nulová",J1225,0)</f>
        <v>0</v>
      </c>
      <c r="BJ1225" s="19" t="s">
        <v>80</v>
      </c>
      <c r="BK1225" s="218">
        <f>ROUND(I1225*H1225,2)</f>
        <v>0</v>
      </c>
      <c r="BL1225" s="19" t="s">
        <v>260</v>
      </c>
      <c r="BM1225" s="217" t="s">
        <v>1532</v>
      </c>
    </row>
    <row r="1226" s="13" customFormat="1">
      <c r="A1226" s="13"/>
      <c r="B1226" s="219"/>
      <c r="C1226" s="220"/>
      <c r="D1226" s="221" t="s">
        <v>168</v>
      </c>
      <c r="E1226" s="222" t="s">
        <v>19</v>
      </c>
      <c r="F1226" s="223" t="s">
        <v>1533</v>
      </c>
      <c r="G1226" s="220"/>
      <c r="H1226" s="222" t="s">
        <v>19</v>
      </c>
      <c r="I1226" s="224"/>
      <c r="J1226" s="220"/>
      <c r="K1226" s="220"/>
      <c r="L1226" s="225"/>
      <c r="M1226" s="226"/>
      <c r="N1226" s="227"/>
      <c r="O1226" s="227"/>
      <c r="P1226" s="227"/>
      <c r="Q1226" s="227"/>
      <c r="R1226" s="227"/>
      <c r="S1226" s="227"/>
      <c r="T1226" s="228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29" t="s">
        <v>168</v>
      </c>
      <c r="AU1226" s="229" t="s">
        <v>82</v>
      </c>
      <c r="AV1226" s="13" t="s">
        <v>80</v>
      </c>
      <c r="AW1226" s="13" t="s">
        <v>33</v>
      </c>
      <c r="AX1226" s="13" t="s">
        <v>72</v>
      </c>
      <c r="AY1226" s="229" t="s">
        <v>159</v>
      </c>
    </row>
    <row r="1227" s="14" customFormat="1">
      <c r="A1227" s="14"/>
      <c r="B1227" s="230"/>
      <c r="C1227" s="231"/>
      <c r="D1227" s="221" t="s">
        <v>168</v>
      </c>
      <c r="E1227" s="232" t="s">
        <v>19</v>
      </c>
      <c r="F1227" s="233" t="s">
        <v>1534</v>
      </c>
      <c r="G1227" s="231"/>
      <c r="H1227" s="234">
        <v>4</v>
      </c>
      <c r="I1227" s="235"/>
      <c r="J1227" s="231"/>
      <c r="K1227" s="231"/>
      <c r="L1227" s="236"/>
      <c r="M1227" s="237"/>
      <c r="N1227" s="238"/>
      <c r="O1227" s="238"/>
      <c r="P1227" s="238"/>
      <c r="Q1227" s="238"/>
      <c r="R1227" s="238"/>
      <c r="S1227" s="238"/>
      <c r="T1227" s="239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40" t="s">
        <v>168</v>
      </c>
      <c r="AU1227" s="240" t="s">
        <v>82</v>
      </c>
      <c r="AV1227" s="14" t="s">
        <v>82</v>
      </c>
      <c r="AW1227" s="14" t="s">
        <v>33</v>
      </c>
      <c r="AX1227" s="14" t="s">
        <v>72</v>
      </c>
      <c r="AY1227" s="240" t="s">
        <v>159</v>
      </c>
    </row>
    <row r="1228" s="15" customFormat="1">
      <c r="A1228" s="15"/>
      <c r="B1228" s="241"/>
      <c r="C1228" s="242"/>
      <c r="D1228" s="221" t="s">
        <v>168</v>
      </c>
      <c r="E1228" s="243" t="s">
        <v>19</v>
      </c>
      <c r="F1228" s="244" t="s">
        <v>173</v>
      </c>
      <c r="G1228" s="242"/>
      <c r="H1228" s="245">
        <v>4</v>
      </c>
      <c r="I1228" s="246"/>
      <c r="J1228" s="242"/>
      <c r="K1228" s="242"/>
      <c r="L1228" s="247"/>
      <c r="M1228" s="248"/>
      <c r="N1228" s="249"/>
      <c r="O1228" s="249"/>
      <c r="P1228" s="249"/>
      <c r="Q1228" s="249"/>
      <c r="R1228" s="249"/>
      <c r="S1228" s="249"/>
      <c r="T1228" s="250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51" t="s">
        <v>168</v>
      </c>
      <c r="AU1228" s="251" t="s">
        <v>82</v>
      </c>
      <c r="AV1228" s="15" t="s">
        <v>174</v>
      </c>
      <c r="AW1228" s="15" t="s">
        <v>33</v>
      </c>
      <c r="AX1228" s="15" t="s">
        <v>80</v>
      </c>
      <c r="AY1228" s="251" t="s">
        <v>159</v>
      </c>
    </row>
    <row r="1229" s="2" customFormat="1" ht="16.5" customHeight="1">
      <c r="A1229" s="40"/>
      <c r="B1229" s="41"/>
      <c r="C1229" s="206" t="s">
        <v>1535</v>
      </c>
      <c r="D1229" s="206" t="s">
        <v>161</v>
      </c>
      <c r="E1229" s="207" t="s">
        <v>1536</v>
      </c>
      <c r="F1229" s="208" t="s">
        <v>1537</v>
      </c>
      <c r="G1229" s="209" t="s">
        <v>270</v>
      </c>
      <c r="H1229" s="210">
        <v>22</v>
      </c>
      <c r="I1229" s="211"/>
      <c r="J1229" s="212">
        <f>ROUND(I1229*H1229,2)</f>
        <v>0</v>
      </c>
      <c r="K1229" s="208" t="s">
        <v>165</v>
      </c>
      <c r="L1229" s="46"/>
      <c r="M1229" s="213" t="s">
        <v>19</v>
      </c>
      <c r="N1229" s="214" t="s">
        <v>43</v>
      </c>
      <c r="O1229" s="86"/>
      <c r="P1229" s="215">
        <f>O1229*H1229</f>
        <v>0</v>
      </c>
      <c r="Q1229" s="215">
        <v>0.00142</v>
      </c>
      <c r="R1229" s="215">
        <f>Q1229*H1229</f>
        <v>0.03124</v>
      </c>
      <c r="S1229" s="215">
        <v>0</v>
      </c>
      <c r="T1229" s="216">
        <f>S1229*H1229</f>
        <v>0</v>
      </c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R1229" s="217" t="s">
        <v>260</v>
      </c>
      <c r="AT1229" s="217" t="s">
        <v>161</v>
      </c>
      <c r="AU1229" s="217" t="s">
        <v>82</v>
      </c>
      <c r="AY1229" s="19" t="s">
        <v>159</v>
      </c>
      <c r="BE1229" s="218">
        <f>IF(N1229="základní",J1229,0)</f>
        <v>0</v>
      </c>
      <c r="BF1229" s="218">
        <f>IF(N1229="snížená",J1229,0)</f>
        <v>0</v>
      </c>
      <c r="BG1229" s="218">
        <f>IF(N1229="zákl. přenesená",J1229,0)</f>
        <v>0</v>
      </c>
      <c r="BH1229" s="218">
        <f>IF(N1229="sníž. přenesená",J1229,0)</f>
        <v>0</v>
      </c>
      <c r="BI1229" s="218">
        <f>IF(N1229="nulová",J1229,0)</f>
        <v>0</v>
      </c>
      <c r="BJ1229" s="19" t="s">
        <v>80</v>
      </c>
      <c r="BK1229" s="218">
        <f>ROUND(I1229*H1229,2)</f>
        <v>0</v>
      </c>
      <c r="BL1229" s="19" t="s">
        <v>260</v>
      </c>
      <c r="BM1229" s="217" t="s">
        <v>1538</v>
      </c>
    </row>
    <row r="1230" s="13" customFormat="1">
      <c r="A1230" s="13"/>
      <c r="B1230" s="219"/>
      <c r="C1230" s="220"/>
      <c r="D1230" s="221" t="s">
        <v>168</v>
      </c>
      <c r="E1230" s="222" t="s">
        <v>19</v>
      </c>
      <c r="F1230" s="223" t="s">
        <v>1533</v>
      </c>
      <c r="G1230" s="220"/>
      <c r="H1230" s="222" t="s">
        <v>19</v>
      </c>
      <c r="I1230" s="224"/>
      <c r="J1230" s="220"/>
      <c r="K1230" s="220"/>
      <c r="L1230" s="225"/>
      <c r="M1230" s="226"/>
      <c r="N1230" s="227"/>
      <c r="O1230" s="227"/>
      <c r="P1230" s="227"/>
      <c r="Q1230" s="227"/>
      <c r="R1230" s="227"/>
      <c r="S1230" s="227"/>
      <c r="T1230" s="228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29" t="s">
        <v>168</v>
      </c>
      <c r="AU1230" s="229" t="s">
        <v>82</v>
      </c>
      <c r="AV1230" s="13" t="s">
        <v>80</v>
      </c>
      <c r="AW1230" s="13" t="s">
        <v>33</v>
      </c>
      <c r="AX1230" s="13" t="s">
        <v>72</v>
      </c>
      <c r="AY1230" s="229" t="s">
        <v>159</v>
      </c>
    </row>
    <row r="1231" s="14" customFormat="1">
      <c r="A1231" s="14"/>
      <c r="B1231" s="230"/>
      <c r="C1231" s="231"/>
      <c r="D1231" s="221" t="s">
        <v>168</v>
      </c>
      <c r="E1231" s="232" t="s">
        <v>19</v>
      </c>
      <c r="F1231" s="233" t="s">
        <v>1539</v>
      </c>
      <c r="G1231" s="231"/>
      <c r="H1231" s="234">
        <v>22</v>
      </c>
      <c r="I1231" s="235"/>
      <c r="J1231" s="231"/>
      <c r="K1231" s="231"/>
      <c r="L1231" s="236"/>
      <c r="M1231" s="237"/>
      <c r="N1231" s="238"/>
      <c r="O1231" s="238"/>
      <c r="P1231" s="238"/>
      <c r="Q1231" s="238"/>
      <c r="R1231" s="238"/>
      <c r="S1231" s="238"/>
      <c r="T1231" s="239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40" t="s">
        <v>168</v>
      </c>
      <c r="AU1231" s="240" t="s">
        <v>82</v>
      </c>
      <c r="AV1231" s="14" t="s">
        <v>82</v>
      </c>
      <c r="AW1231" s="14" t="s">
        <v>33</v>
      </c>
      <c r="AX1231" s="14" t="s">
        <v>72</v>
      </c>
      <c r="AY1231" s="240" t="s">
        <v>159</v>
      </c>
    </row>
    <row r="1232" s="15" customFormat="1">
      <c r="A1232" s="15"/>
      <c r="B1232" s="241"/>
      <c r="C1232" s="242"/>
      <c r="D1232" s="221" t="s">
        <v>168</v>
      </c>
      <c r="E1232" s="243" t="s">
        <v>19</v>
      </c>
      <c r="F1232" s="244" t="s">
        <v>173</v>
      </c>
      <c r="G1232" s="242"/>
      <c r="H1232" s="245">
        <v>22</v>
      </c>
      <c r="I1232" s="246"/>
      <c r="J1232" s="242"/>
      <c r="K1232" s="242"/>
      <c r="L1232" s="247"/>
      <c r="M1232" s="248"/>
      <c r="N1232" s="249"/>
      <c r="O1232" s="249"/>
      <c r="P1232" s="249"/>
      <c r="Q1232" s="249"/>
      <c r="R1232" s="249"/>
      <c r="S1232" s="249"/>
      <c r="T1232" s="250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T1232" s="251" t="s">
        <v>168</v>
      </c>
      <c r="AU1232" s="251" t="s">
        <v>82</v>
      </c>
      <c r="AV1232" s="15" t="s">
        <v>174</v>
      </c>
      <c r="AW1232" s="15" t="s">
        <v>33</v>
      </c>
      <c r="AX1232" s="15" t="s">
        <v>80</v>
      </c>
      <c r="AY1232" s="251" t="s">
        <v>159</v>
      </c>
    </row>
    <row r="1233" s="2" customFormat="1" ht="16.5" customHeight="1">
      <c r="A1233" s="40"/>
      <c r="B1233" s="41"/>
      <c r="C1233" s="206" t="s">
        <v>1540</v>
      </c>
      <c r="D1233" s="206" t="s">
        <v>161</v>
      </c>
      <c r="E1233" s="207" t="s">
        <v>1541</v>
      </c>
      <c r="F1233" s="208" t="s">
        <v>1542</v>
      </c>
      <c r="G1233" s="209" t="s">
        <v>270</v>
      </c>
      <c r="H1233" s="210">
        <v>18.5</v>
      </c>
      <c r="I1233" s="211"/>
      <c r="J1233" s="212">
        <f>ROUND(I1233*H1233,2)</f>
        <v>0</v>
      </c>
      <c r="K1233" s="208" t="s">
        <v>165</v>
      </c>
      <c r="L1233" s="46"/>
      <c r="M1233" s="213" t="s">
        <v>19</v>
      </c>
      <c r="N1233" s="214" t="s">
        <v>43</v>
      </c>
      <c r="O1233" s="86"/>
      <c r="P1233" s="215">
        <f>O1233*H1233</f>
        <v>0</v>
      </c>
      <c r="Q1233" s="215">
        <v>0.0074400000000000004</v>
      </c>
      <c r="R1233" s="215">
        <f>Q1233*H1233</f>
        <v>0.13764000000000001</v>
      </c>
      <c r="S1233" s="215">
        <v>0</v>
      </c>
      <c r="T1233" s="216">
        <f>S1233*H1233</f>
        <v>0</v>
      </c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R1233" s="217" t="s">
        <v>260</v>
      </c>
      <c r="AT1233" s="217" t="s">
        <v>161</v>
      </c>
      <c r="AU1233" s="217" t="s">
        <v>82</v>
      </c>
      <c r="AY1233" s="19" t="s">
        <v>159</v>
      </c>
      <c r="BE1233" s="218">
        <f>IF(N1233="základní",J1233,0)</f>
        <v>0</v>
      </c>
      <c r="BF1233" s="218">
        <f>IF(N1233="snížená",J1233,0)</f>
        <v>0</v>
      </c>
      <c r="BG1233" s="218">
        <f>IF(N1233="zákl. přenesená",J1233,0)</f>
        <v>0</v>
      </c>
      <c r="BH1233" s="218">
        <f>IF(N1233="sníž. přenesená",J1233,0)</f>
        <v>0</v>
      </c>
      <c r="BI1233" s="218">
        <f>IF(N1233="nulová",J1233,0)</f>
        <v>0</v>
      </c>
      <c r="BJ1233" s="19" t="s">
        <v>80</v>
      </c>
      <c r="BK1233" s="218">
        <f>ROUND(I1233*H1233,2)</f>
        <v>0</v>
      </c>
      <c r="BL1233" s="19" t="s">
        <v>260</v>
      </c>
      <c r="BM1233" s="217" t="s">
        <v>1543</v>
      </c>
    </row>
    <row r="1234" s="13" customFormat="1">
      <c r="A1234" s="13"/>
      <c r="B1234" s="219"/>
      <c r="C1234" s="220"/>
      <c r="D1234" s="221" t="s">
        <v>168</v>
      </c>
      <c r="E1234" s="222" t="s">
        <v>19</v>
      </c>
      <c r="F1234" s="223" t="s">
        <v>1533</v>
      </c>
      <c r="G1234" s="220"/>
      <c r="H1234" s="222" t="s">
        <v>19</v>
      </c>
      <c r="I1234" s="224"/>
      <c r="J1234" s="220"/>
      <c r="K1234" s="220"/>
      <c r="L1234" s="225"/>
      <c r="M1234" s="226"/>
      <c r="N1234" s="227"/>
      <c r="O1234" s="227"/>
      <c r="P1234" s="227"/>
      <c r="Q1234" s="227"/>
      <c r="R1234" s="227"/>
      <c r="S1234" s="227"/>
      <c r="T1234" s="22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29" t="s">
        <v>168</v>
      </c>
      <c r="AU1234" s="229" t="s">
        <v>82</v>
      </c>
      <c r="AV1234" s="13" t="s">
        <v>80</v>
      </c>
      <c r="AW1234" s="13" t="s">
        <v>33</v>
      </c>
      <c r="AX1234" s="13" t="s">
        <v>72</v>
      </c>
      <c r="AY1234" s="229" t="s">
        <v>159</v>
      </c>
    </row>
    <row r="1235" s="14" customFormat="1">
      <c r="A1235" s="14"/>
      <c r="B1235" s="230"/>
      <c r="C1235" s="231"/>
      <c r="D1235" s="221" t="s">
        <v>168</v>
      </c>
      <c r="E1235" s="232" t="s">
        <v>19</v>
      </c>
      <c r="F1235" s="233" t="s">
        <v>1544</v>
      </c>
      <c r="G1235" s="231"/>
      <c r="H1235" s="234">
        <v>18.5</v>
      </c>
      <c r="I1235" s="235"/>
      <c r="J1235" s="231"/>
      <c r="K1235" s="231"/>
      <c r="L1235" s="236"/>
      <c r="M1235" s="237"/>
      <c r="N1235" s="238"/>
      <c r="O1235" s="238"/>
      <c r="P1235" s="238"/>
      <c r="Q1235" s="238"/>
      <c r="R1235" s="238"/>
      <c r="S1235" s="238"/>
      <c r="T1235" s="23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40" t="s">
        <v>168</v>
      </c>
      <c r="AU1235" s="240" t="s">
        <v>82</v>
      </c>
      <c r="AV1235" s="14" t="s">
        <v>82</v>
      </c>
      <c r="AW1235" s="14" t="s">
        <v>33</v>
      </c>
      <c r="AX1235" s="14" t="s">
        <v>72</v>
      </c>
      <c r="AY1235" s="240" t="s">
        <v>159</v>
      </c>
    </row>
    <row r="1236" s="15" customFormat="1">
      <c r="A1236" s="15"/>
      <c r="B1236" s="241"/>
      <c r="C1236" s="242"/>
      <c r="D1236" s="221" t="s">
        <v>168</v>
      </c>
      <c r="E1236" s="243" t="s">
        <v>19</v>
      </c>
      <c r="F1236" s="244" t="s">
        <v>173</v>
      </c>
      <c r="G1236" s="242"/>
      <c r="H1236" s="245">
        <v>18.5</v>
      </c>
      <c r="I1236" s="246"/>
      <c r="J1236" s="242"/>
      <c r="K1236" s="242"/>
      <c r="L1236" s="247"/>
      <c r="M1236" s="248"/>
      <c r="N1236" s="249"/>
      <c r="O1236" s="249"/>
      <c r="P1236" s="249"/>
      <c r="Q1236" s="249"/>
      <c r="R1236" s="249"/>
      <c r="S1236" s="249"/>
      <c r="T1236" s="250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T1236" s="251" t="s">
        <v>168</v>
      </c>
      <c r="AU1236" s="251" t="s">
        <v>82</v>
      </c>
      <c r="AV1236" s="15" t="s">
        <v>174</v>
      </c>
      <c r="AW1236" s="15" t="s">
        <v>33</v>
      </c>
      <c r="AX1236" s="15" t="s">
        <v>80</v>
      </c>
      <c r="AY1236" s="251" t="s">
        <v>159</v>
      </c>
    </row>
    <row r="1237" s="2" customFormat="1" ht="16.5" customHeight="1">
      <c r="A1237" s="40"/>
      <c r="B1237" s="41"/>
      <c r="C1237" s="206" t="s">
        <v>1545</v>
      </c>
      <c r="D1237" s="206" t="s">
        <v>161</v>
      </c>
      <c r="E1237" s="207" t="s">
        <v>1546</v>
      </c>
      <c r="F1237" s="208" t="s">
        <v>1547</v>
      </c>
      <c r="G1237" s="209" t="s">
        <v>270</v>
      </c>
      <c r="H1237" s="210">
        <v>3.2000000000000002</v>
      </c>
      <c r="I1237" s="211"/>
      <c r="J1237" s="212">
        <f>ROUND(I1237*H1237,2)</f>
        <v>0</v>
      </c>
      <c r="K1237" s="208" t="s">
        <v>165</v>
      </c>
      <c r="L1237" s="46"/>
      <c r="M1237" s="213" t="s">
        <v>19</v>
      </c>
      <c r="N1237" s="214" t="s">
        <v>43</v>
      </c>
      <c r="O1237" s="86"/>
      <c r="P1237" s="215">
        <f>O1237*H1237</f>
        <v>0</v>
      </c>
      <c r="Q1237" s="215">
        <v>0.012319999999999999</v>
      </c>
      <c r="R1237" s="215">
        <f>Q1237*H1237</f>
        <v>0.039424000000000001</v>
      </c>
      <c r="S1237" s="215">
        <v>0</v>
      </c>
      <c r="T1237" s="216">
        <f>S1237*H1237</f>
        <v>0</v>
      </c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R1237" s="217" t="s">
        <v>260</v>
      </c>
      <c r="AT1237" s="217" t="s">
        <v>161</v>
      </c>
      <c r="AU1237" s="217" t="s">
        <v>82</v>
      </c>
      <c r="AY1237" s="19" t="s">
        <v>159</v>
      </c>
      <c r="BE1237" s="218">
        <f>IF(N1237="základní",J1237,0)</f>
        <v>0</v>
      </c>
      <c r="BF1237" s="218">
        <f>IF(N1237="snížená",J1237,0)</f>
        <v>0</v>
      </c>
      <c r="BG1237" s="218">
        <f>IF(N1237="zákl. přenesená",J1237,0)</f>
        <v>0</v>
      </c>
      <c r="BH1237" s="218">
        <f>IF(N1237="sníž. přenesená",J1237,0)</f>
        <v>0</v>
      </c>
      <c r="BI1237" s="218">
        <f>IF(N1237="nulová",J1237,0)</f>
        <v>0</v>
      </c>
      <c r="BJ1237" s="19" t="s">
        <v>80</v>
      </c>
      <c r="BK1237" s="218">
        <f>ROUND(I1237*H1237,2)</f>
        <v>0</v>
      </c>
      <c r="BL1237" s="19" t="s">
        <v>260</v>
      </c>
      <c r="BM1237" s="217" t="s">
        <v>1548</v>
      </c>
    </row>
    <row r="1238" s="14" customFormat="1">
      <c r="A1238" s="14"/>
      <c r="B1238" s="230"/>
      <c r="C1238" s="231"/>
      <c r="D1238" s="221" t="s">
        <v>168</v>
      </c>
      <c r="E1238" s="232" t="s">
        <v>19</v>
      </c>
      <c r="F1238" s="233" t="s">
        <v>1549</v>
      </c>
      <c r="G1238" s="231"/>
      <c r="H1238" s="234">
        <v>3.2000000000000002</v>
      </c>
      <c r="I1238" s="235"/>
      <c r="J1238" s="231"/>
      <c r="K1238" s="231"/>
      <c r="L1238" s="236"/>
      <c r="M1238" s="237"/>
      <c r="N1238" s="238"/>
      <c r="O1238" s="238"/>
      <c r="P1238" s="238"/>
      <c r="Q1238" s="238"/>
      <c r="R1238" s="238"/>
      <c r="S1238" s="238"/>
      <c r="T1238" s="23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40" t="s">
        <v>168</v>
      </c>
      <c r="AU1238" s="240" t="s">
        <v>82</v>
      </c>
      <c r="AV1238" s="14" t="s">
        <v>82</v>
      </c>
      <c r="AW1238" s="14" t="s">
        <v>33</v>
      </c>
      <c r="AX1238" s="14" t="s">
        <v>72</v>
      </c>
      <c r="AY1238" s="240" t="s">
        <v>159</v>
      </c>
    </row>
    <row r="1239" s="15" customFormat="1">
      <c r="A1239" s="15"/>
      <c r="B1239" s="241"/>
      <c r="C1239" s="242"/>
      <c r="D1239" s="221" t="s">
        <v>168</v>
      </c>
      <c r="E1239" s="243" t="s">
        <v>19</v>
      </c>
      <c r="F1239" s="244" t="s">
        <v>173</v>
      </c>
      <c r="G1239" s="242"/>
      <c r="H1239" s="245">
        <v>3.2000000000000002</v>
      </c>
      <c r="I1239" s="246"/>
      <c r="J1239" s="242"/>
      <c r="K1239" s="242"/>
      <c r="L1239" s="247"/>
      <c r="M1239" s="248"/>
      <c r="N1239" s="249"/>
      <c r="O1239" s="249"/>
      <c r="P1239" s="249"/>
      <c r="Q1239" s="249"/>
      <c r="R1239" s="249"/>
      <c r="S1239" s="249"/>
      <c r="T1239" s="250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51" t="s">
        <v>168</v>
      </c>
      <c r="AU1239" s="251" t="s">
        <v>82</v>
      </c>
      <c r="AV1239" s="15" t="s">
        <v>174</v>
      </c>
      <c r="AW1239" s="15" t="s">
        <v>33</v>
      </c>
      <c r="AX1239" s="15" t="s">
        <v>80</v>
      </c>
      <c r="AY1239" s="251" t="s">
        <v>159</v>
      </c>
    </row>
    <row r="1240" s="2" customFormat="1" ht="24.15" customHeight="1">
      <c r="A1240" s="40"/>
      <c r="B1240" s="41"/>
      <c r="C1240" s="206" t="s">
        <v>1550</v>
      </c>
      <c r="D1240" s="206" t="s">
        <v>161</v>
      </c>
      <c r="E1240" s="207" t="s">
        <v>1551</v>
      </c>
      <c r="F1240" s="208" t="s">
        <v>1552</v>
      </c>
      <c r="G1240" s="209" t="s">
        <v>207</v>
      </c>
      <c r="H1240" s="210">
        <v>0.22500000000000001</v>
      </c>
      <c r="I1240" s="211"/>
      <c r="J1240" s="212">
        <f>ROUND(I1240*H1240,2)</f>
        <v>0</v>
      </c>
      <c r="K1240" s="208" t="s">
        <v>165</v>
      </c>
      <c r="L1240" s="46"/>
      <c r="M1240" s="213" t="s">
        <v>19</v>
      </c>
      <c r="N1240" s="214" t="s">
        <v>43</v>
      </c>
      <c r="O1240" s="86"/>
      <c r="P1240" s="215">
        <f>O1240*H1240</f>
        <v>0</v>
      </c>
      <c r="Q1240" s="215">
        <v>0</v>
      </c>
      <c r="R1240" s="215">
        <f>Q1240*H1240</f>
        <v>0</v>
      </c>
      <c r="S1240" s="215">
        <v>0</v>
      </c>
      <c r="T1240" s="216">
        <f>S1240*H1240</f>
        <v>0</v>
      </c>
      <c r="U1240" s="40"/>
      <c r="V1240" s="40"/>
      <c r="W1240" s="40"/>
      <c r="X1240" s="40"/>
      <c r="Y1240" s="40"/>
      <c r="Z1240" s="40"/>
      <c r="AA1240" s="40"/>
      <c r="AB1240" s="40"/>
      <c r="AC1240" s="40"/>
      <c r="AD1240" s="40"/>
      <c r="AE1240" s="40"/>
      <c r="AR1240" s="217" t="s">
        <v>260</v>
      </c>
      <c r="AT1240" s="217" t="s">
        <v>161</v>
      </c>
      <c r="AU1240" s="217" t="s">
        <v>82</v>
      </c>
      <c r="AY1240" s="19" t="s">
        <v>159</v>
      </c>
      <c r="BE1240" s="218">
        <f>IF(N1240="základní",J1240,0)</f>
        <v>0</v>
      </c>
      <c r="BF1240" s="218">
        <f>IF(N1240="snížená",J1240,0)</f>
        <v>0</v>
      </c>
      <c r="BG1240" s="218">
        <f>IF(N1240="zákl. přenesená",J1240,0)</f>
        <v>0</v>
      </c>
      <c r="BH1240" s="218">
        <f>IF(N1240="sníž. přenesená",J1240,0)</f>
        <v>0</v>
      </c>
      <c r="BI1240" s="218">
        <f>IF(N1240="nulová",J1240,0)</f>
        <v>0</v>
      </c>
      <c r="BJ1240" s="19" t="s">
        <v>80</v>
      </c>
      <c r="BK1240" s="218">
        <f>ROUND(I1240*H1240,2)</f>
        <v>0</v>
      </c>
      <c r="BL1240" s="19" t="s">
        <v>260</v>
      </c>
      <c r="BM1240" s="217" t="s">
        <v>1553</v>
      </c>
    </row>
    <row r="1241" s="12" customFormat="1" ht="22.8" customHeight="1">
      <c r="A1241" s="12"/>
      <c r="B1241" s="190"/>
      <c r="C1241" s="191"/>
      <c r="D1241" s="192" t="s">
        <v>71</v>
      </c>
      <c r="E1241" s="204" t="s">
        <v>1554</v>
      </c>
      <c r="F1241" s="204" t="s">
        <v>1555</v>
      </c>
      <c r="G1241" s="191"/>
      <c r="H1241" s="191"/>
      <c r="I1241" s="194"/>
      <c r="J1241" s="205">
        <f>BK1241</f>
        <v>0</v>
      </c>
      <c r="K1241" s="191"/>
      <c r="L1241" s="196"/>
      <c r="M1241" s="197"/>
      <c r="N1241" s="198"/>
      <c r="O1241" s="198"/>
      <c r="P1241" s="199">
        <f>SUM(P1242:P1263)</f>
        <v>0</v>
      </c>
      <c r="Q1241" s="198"/>
      <c r="R1241" s="199">
        <f>SUM(R1242:R1263)</f>
        <v>0.00051999999999999995</v>
      </c>
      <c r="S1241" s="198"/>
      <c r="T1241" s="200">
        <f>SUM(T1242:T1263)</f>
        <v>0</v>
      </c>
      <c r="U1241" s="12"/>
      <c r="V1241" s="12"/>
      <c r="W1241" s="12"/>
      <c r="X1241" s="12"/>
      <c r="Y1241" s="12"/>
      <c r="Z1241" s="12"/>
      <c r="AA1241" s="12"/>
      <c r="AB1241" s="12"/>
      <c r="AC1241" s="12"/>
      <c r="AD1241" s="12"/>
      <c r="AE1241" s="12"/>
      <c r="AR1241" s="201" t="s">
        <v>82</v>
      </c>
      <c r="AT1241" s="202" t="s">
        <v>71</v>
      </c>
      <c r="AU1241" s="202" t="s">
        <v>80</v>
      </c>
      <c r="AY1241" s="201" t="s">
        <v>159</v>
      </c>
      <c r="BK1241" s="203">
        <f>SUM(BK1242:BK1263)</f>
        <v>0</v>
      </c>
    </row>
    <row r="1242" s="2" customFormat="1" ht="16.5" customHeight="1">
      <c r="A1242" s="40"/>
      <c r="B1242" s="41"/>
      <c r="C1242" s="206" t="s">
        <v>1556</v>
      </c>
      <c r="D1242" s="206" t="s">
        <v>161</v>
      </c>
      <c r="E1242" s="207" t="s">
        <v>1557</v>
      </c>
      <c r="F1242" s="208" t="s">
        <v>1558</v>
      </c>
      <c r="G1242" s="209" t="s">
        <v>235</v>
      </c>
      <c r="H1242" s="210">
        <v>4</v>
      </c>
      <c r="I1242" s="211"/>
      <c r="J1242" s="212">
        <f>ROUND(I1242*H1242,2)</f>
        <v>0</v>
      </c>
      <c r="K1242" s="208" t="s">
        <v>19</v>
      </c>
      <c r="L1242" s="46"/>
      <c r="M1242" s="213" t="s">
        <v>19</v>
      </c>
      <c r="N1242" s="214" t="s">
        <v>43</v>
      </c>
      <c r="O1242" s="86"/>
      <c r="P1242" s="215">
        <f>O1242*H1242</f>
        <v>0</v>
      </c>
      <c r="Q1242" s="215">
        <v>0</v>
      </c>
      <c r="R1242" s="215">
        <f>Q1242*H1242</f>
        <v>0</v>
      </c>
      <c r="S1242" s="215">
        <v>0</v>
      </c>
      <c r="T1242" s="216">
        <f>S1242*H1242</f>
        <v>0</v>
      </c>
      <c r="U1242" s="40"/>
      <c r="V1242" s="40"/>
      <c r="W1242" s="40"/>
      <c r="X1242" s="40"/>
      <c r="Y1242" s="40"/>
      <c r="Z1242" s="40"/>
      <c r="AA1242" s="40"/>
      <c r="AB1242" s="40"/>
      <c r="AC1242" s="40"/>
      <c r="AD1242" s="40"/>
      <c r="AE1242" s="40"/>
      <c r="AR1242" s="217" t="s">
        <v>260</v>
      </c>
      <c r="AT1242" s="217" t="s">
        <v>161</v>
      </c>
      <c r="AU1242" s="217" t="s">
        <v>82</v>
      </c>
      <c r="AY1242" s="19" t="s">
        <v>159</v>
      </c>
      <c r="BE1242" s="218">
        <f>IF(N1242="základní",J1242,0)</f>
        <v>0</v>
      </c>
      <c r="BF1242" s="218">
        <f>IF(N1242="snížená",J1242,0)</f>
        <v>0</v>
      </c>
      <c r="BG1242" s="218">
        <f>IF(N1242="zákl. přenesená",J1242,0)</f>
        <v>0</v>
      </c>
      <c r="BH1242" s="218">
        <f>IF(N1242="sníž. přenesená",J1242,0)</f>
        <v>0</v>
      </c>
      <c r="BI1242" s="218">
        <f>IF(N1242="nulová",J1242,0)</f>
        <v>0</v>
      </c>
      <c r="BJ1242" s="19" t="s">
        <v>80</v>
      </c>
      <c r="BK1242" s="218">
        <f>ROUND(I1242*H1242,2)</f>
        <v>0</v>
      </c>
      <c r="BL1242" s="19" t="s">
        <v>260</v>
      </c>
      <c r="BM1242" s="217" t="s">
        <v>1559</v>
      </c>
    </row>
    <row r="1243" s="14" customFormat="1">
      <c r="A1243" s="14"/>
      <c r="B1243" s="230"/>
      <c r="C1243" s="231"/>
      <c r="D1243" s="221" t="s">
        <v>168</v>
      </c>
      <c r="E1243" s="232" t="s">
        <v>19</v>
      </c>
      <c r="F1243" s="233" t="s">
        <v>1560</v>
      </c>
      <c r="G1243" s="231"/>
      <c r="H1243" s="234">
        <v>4</v>
      </c>
      <c r="I1243" s="235"/>
      <c r="J1243" s="231"/>
      <c r="K1243" s="231"/>
      <c r="L1243" s="236"/>
      <c r="M1243" s="237"/>
      <c r="N1243" s="238"/>
      <c r="O1243" s="238"/>
      <c r="P1243" s="238"/>
      <c r="Q1243" s="238"/>
      <c r="R1243" s="238"/>
      <c r="S1243" s="238"/>
      <c r="T1243" s="239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40" t="s">
        <v>168</v>
      </c>
      <c r="AU1243" s="240" t="s">
        <v>82</v>
      </c>
      <c r="AV1243" s="14" t="s">
        <v>82</v>
      </c>
      <c r="AW1243" s="14" t="s">
        <v>33</v>
      </c>
      <c r="AX1243" s="14" t="s">
        <v>72</v>
      </c>
      <c r="AY1243" s="240" t="s">
        <v>159</v>
      </c>
    </row>
    <row r="1244" s="15" customFormat="1">
      <c r="A1244" s="15"/>
      <c r="B1244" s="241"/>
      <c r="C1244" s="242"/>
      <c r="D1244" s="221" t="s">
        <v>168</v>
      </c>
      <c r="E1244" s="243" t="s">
        <v>19</v>
      </c>
      <c r="F1244" s="244" t="s">
        <v>173</v>
      </c>
      <c r="G1244" s="242"/>
      <c r="H1244" s="245">
        <v>4</v>
      </c>
      <c r="I1244" s="246"/>
      <c r="J1244" s="242"/>
      <c r="K1244" s="242"/>
      <c r="L1244" s="247"/>
      <c r="M1244" s="248"/>
      <c r="N1244" s="249"/>
      <c r="O1244" s="249"/>
      <c r="P1244" s="249"/>
      <c r="Q1244" s="249"/>
      <c r="R1244" s="249"/>
      <c r="S1244" s="249"/>
      <c r="T1244" s="250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51" t="s">
        <v>168</v>
      </c>
      <c r="AU1244" s="251" t="s">
        <v>82</v>
      </c>
      <c r="AV1244" s="15" t="s">
        <v>174</v>
      </c>
      <c r="AW1244" s="15" t="s">
        <v>33</v>
      </c>
      <c r="AX1244" s="15" t="s">
        <v>80</v>
      </c>
      <c r="AY1244" s="251" t="s">
        <v>159</v>
      </c>
    </row>
    <row r="1245" s="2" customFormat="1" ht="16.5" customHeight="1">
      <c r="A1245" s="40"/>
      <c r="B1245" s="41"/>
      <c r="C1245" s="206" t="s">
        <v>1561</v>
      </c>
      <c r="D1245" s="206" t="s">
        <v>161</v>
      </c>
      <c r="E1245" s="207" t="s">
        <v>1562</v>
      </c>
      <c r="F1245" s="208" t="s">
        <v>1563</v>
      </c>
      <c r="G1245" s="209" t="s">
        <v>235</v>
      </c>
      <c r="H1245" s="210">
        <v>1</v>
      </c>
      <c r="I1245" s="211"/>
      <c r="J1245" s="212">
        <f>ROUND(I1245*H1245,2)</f>
        <v>0</v>
      </c>
      <c r="K1245" s="208" t="s">
        <v>19</v>
      </c>
      <c r="L1245" s="46"/>
      <c r="M1245" s="213" t="s">
        <v>19</v>
      </c>
      <c r="N1245" s="214" t="s">
        <v>43</v>
      </c>
      <c r="O1245" s="86"/>
      <c r="P1245" s="215">
        <f>O1245*H1245</f>
        <v>0</v>
      </c>
      <c r="Q1245" s="215">
        <v>0</v>
      </c>
      <c r="R1245" s="215">
        <f>Q1245*H1245</f>
        <v>0</v>
      </c>
      <c r="S1245" s="215">
        <v>0</v>
      </c>
      <c r="T1245" s="216">
        <f>S1245*H1245</f>
        <v>0</v>
      </c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R1245" s="217" t="s">
        <v>260</v>
      </c>
      <c r="AT1245" s="217" t="s">
        <v>161</v>
      </c>
      <c r="AU1245" s="217" t="s">
        <v>82</v>
      </c>
      <c r="AY1245" s="19" t="s">
        <v>159</v>
      </c>
      <c r="BE1245" s="218">
        <f>IF(N1245="základní",J1245,0)</f>
        <v>0</v>
      </c>
      <c r="BF1245" s="218">
        <f>IF(N1245="snížená",J1245,0)</f>
        <v>0</v>
      </c>
      <c r="BG1245" s="218">
        <f>IF(N1245="zákl. přenesená",J1245,0)</f>
        <v>0</v>
      </c>
      <c r="BH1245" s="218">
        <f>IF(N1245="sníž. přenesená",J1245,0)</f>
        <v>0</v>
      </c>
      <c r="BI1245" s="218">
        <f>IF(N1245="nulová",J1245,0)</f>
        <v>0</v>
      </c>
      <c r="BJ1245" s="19" t="s">
        <v>80</v>
      </c>
      <c r="BK1245" s="218">
        <f>ROUND(I1245*H1245,2)</f>
        <v>0</v>
      </c>
      <c r="BL1245" s="19" t="s">
        <v>260</v>
      </c>
      <c r="BM1245" s="217" t="s">
        <v>1564</v>
      </c>
    </row>
    <row r="1246" s="14" customFormat="1">
      <c r="A1246" s="14"/>
      <c r="B1246" s="230"/>
      <c r="C1246" s="231"/>
      <c r="D1246" s="221" t="s">
        <v>168</v>
      </c>
      <c r="E1246" s="232" t="s">
        <v>19</v>
      </c>
      <c r="F1246" s="233" t="s">
        <v>1565</v>
      </c>
      <c r="G1246" s="231"/>
      <c r="H1246" s="234">
        <v>1</v>
      </c>
      <c r="I1246" s="235"/>
      <c r="J1246" s="231"/>
      <c r="K1246" s="231"/>
      <c r="L1246" s="236"/>
      <c r="M1246" s="237"/>
      <c r="N1246" s="238"/>
      <c r="O1246" s="238"/>
      <c r="P1246" s="238"/>
      <c r="Q1246" s="238"/>
      <c r="R1246" s="238"/>
      <c r="S1246" s="238"/>
      <c r="T1246" s="23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40" t="s">
        <v>168</v>
      </c>
      <c r="AU1246" s="240" t="s">
        <v>82</v>
      </c>
      <c r="AV1246" s="14" t="s">
        <v>82</v>
      </c>
      <c r="AW1246" s="14" t="s">
        <v>33</v>
      </c>
      <c r="AX1246" s="14" t="s">
        <v>72</v>
      </c>
      <c r="AY1246" s="240" t="s">
        <v>159</v>
      </c>
    </row>
    <row r="1247" s="15" customFormat="1">
      <c r="A1247" s="15"/>
      <c r="B1247" s="241"/>
      <c r="C1247" s="242"/>
      <c r="D1247" s="221" t="s">
        <v>168</v>
      </c>
      <c r="E1247" s="243" t="s">
        <v>19</v>
      </c>
      <c r="F1247" s="244" t="s">
        <v>173</v>
      </c>
      <c r="G1247" s="242"/>
      <c r="H1247" s="245">
        <v>1</v>
      </c>
      <c r="I1247" s="246"/>
      <c r="J1247" s="242"/>
      <c r="K1247" s="242"/>
      <c r="L1247" s="247"/>
      <c r="M1247" s="248"/>
      <c r="N1247" s="249"/>
      <c r="O1247" s="249"/>
      <c r="P1247" s="249"/>
      <c r="Q1247" s="249"/>
      <c r="R1247" s="249"/>
      <c r="S1247" s="249"/>
      <c r="T1247" s="250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15"/>
      <c r="AT1247" s="251" t="s">
        <v>168</v>
      </c>
      <c r="AU1247" s="251" t="s">
        <v>82</v>
      </c>
      <c r="AV1247" s="15" t="s">
        <v>174</v>
      </c>
      <c r="AW1247" s="15" t="s">
        <v>33</v>
      </c>
      <c r="AX1247" s="15" t="s">
        <v>80</v>
      </c>
      <c r="AY1247" s="251" t="s">
        <v>159</v>
      </c>
    </row>
    <row r="1248" s="2" customFormat="1" ht="16.5" customHeight="1">
      <c r="A1248" s="40"/>
      <c r="B1248" s="41"/>
      <c r="C1248" s="206" t="s">
        <v>1566</v>
      </c>
      <c r="D1248" s="206" t="s">
        <v>161</v>
      </c>
      <c r="E1248" s="207" t="s">
        <v>1567</v>
      </c>
      <c r="F1248" s="208" t="s">
        <v>1568</v>
      </c>
      <c r="G1248" s="209" t="s">
        <v>235</v>
      </c>
      <c r="H1248" s="210">
        <v>3</v>
      </c>
      <c r="I1248" s="211"/>
      <c r="J1248" s="212">
        <f>ROUND(I1248*H1248,2)</f>
        <v>0</v>
      </c>
      <c r="K1248" s="208" t="s">
        <v>19</v>
      </c>
      <c r="L1248" s="46"/>
      <c r="M1248" s="213" t="s">
        <v>19</v>
      </c>
      <c r="N1248" s="214" t="s">
        <v>43</v>
      </c>
      <c r="O1248" s="86"/>
      <c r="P1248" s="215">
        <f>O1248*H1248</f>
        <v>0</v>
      </c>
      <c r="Q1248" s="215">
        <v>0</v>
      </c>
      <c r="R1248" s="215">
        <f>Q1248*H1248</f>
        <v>0</v>
      </c>
      <c r="S1248" s="215">
        <v>0</v>
      </c>
      <c r="T1248" s="216">
        <f>S1248*H1248</f>
        <v>0</v>
      </c>
      <c r="U1248" s="40"/>
      <c r="V1248" s="40"/>
      <c r="W1248" s="40"/>
      <c r="X1248" s="40"/>
      <c r="Y1248" s="40"/>
      <c r="Z1248" s="40"/>
      <c r="AA1248" s="40"/>
      <c r="AB1248" s="40"/>
      <c r="AC1248" s="40"/>
      <c r="AD1248" s="40"/>
      <c r="AE1248" s="40"/>
      <c r="AR1248" s="217" t="s">
        <v>1569</v>
      </c>
      <c r="AT1248" s="217" t="s">
        <v>161</v>
      </c>
      <c r="AU1248" s="217" t="s">
        <v>82</v>
      </c>
      <c r="AY1248" s="19" t="s">
        <v>159</v>
      </c>
      <c r="BE1248" s="218">
        <f>IF(N1248="základní",J1248,0)</f>
        <v>0</v>
      </c>
      <c r="BF1248" s="218">
        <f>IF(N1248="snížená",J1248,0)</f>
        <v>0</v>
      </c>
      <c r="BG1248" s="218">
        <f>IF(N1248="zákl. přenesená",J1248,0)</f>
        <v>0</v>
      </c>
      <c r="BH1248" s="218">
        <f>IF(N1248="sníž. přenesená",J1248,0)</f>
        <v>0</v>
      </c>
      <c r="BI1248" s="218">
        <f>IF(N1248="nulová",J1248,0)</f>
        <v>0</v>
      </c>
      <c r="BJ1248" s="19" t="s">
        <v>80</v>
      </c>
      <c r="BK1248" s="218">
        <f>ROUND(I1248*H1248,2)</f>
        <v>0</v>
      </c>
      <c r="BL1248" s="19" t="s">
        <v>1569</v>
      </c>
      <c r="BM1248" s="217" t="s">
        <v>1570</v>
      </c>
    </row>
    <row r="1249" s="14" customFormat="1">
      <c r="A1249" s="14"/>
      <c r="B1249" s="230"/>
      <c r="C1249" s="231"/>
      <c r="D1249" s="221" t="s">
        <v>168</v>
      </c>
      <c r="E1249" s="232" t="s">
        <v>19</v>
      </c>
      <c r="F1249" s="233" t="s">
        <v>1571</v>
      </c>
      <c r="G1249" s="231"/>
      <c r="H1249" s="234">
        <v>3</v>
      </c>
      <c r="I1249" s="235"/>
      <c r="J1249" s="231"/>
      <c r="K1249" s="231"/>
      <c r="L1249" s="236"/>
      <c r="M1249" s="237"/>
      <c r="N1249" s="238"/>
      <c r="O1249" s="238"/>
      <c r="P1249" s="238"/>
      <c r="Q1249" s="238"/>
      <c r="R1249" s="238"/>
      <c r="S1249" s="238"/>
      <c r="T1249" s="23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40" t="s">
        <v>168</v>
      </c>
      <c r="AU1249" s="240" t="s">
        <v>82</v>
      </c>
      <c r="AV1249" s="14" t="s">
        <v>82</v>
      </c>
      <c r="AW1249" s="14" t="s">
        <v>33</v>
      </c>
      <c r="AX1249" s="14" t="s">
        <v>72</v>
      </c>
      <c r="AY1249" s="240" t="s">
        <v>159</v>
      </c>
    </row>
    <row r="1250" s="15" customFormat="1">
      <c r="A1250" s="15"/>
      <c r="B1250" s="241"/>
      <c r="C1250" s="242"/>
      <c r="D1250" s="221" t="s">
        <v>168</v>
      </c>
      <c r="E1250" s="243" t="s">
        <v>19</v>
      </c>
      <c r="F1250" s="244" t="s">
        <v>173</v>
      </c>
      <c r="G1250" s="242"/>
      <c r="H1250" s="245">
        <v>3</v>
      </c>
      <c r="I1250" s="246"/>
      <c r="J1250" s="242"/>
      <c r="K1250" s="242"/>
      <c r="L1250" s="247"/>
      <c r="M1250" s="248"/>
      <c r="N1250" s="249"/>
      <c r="O1250" s="249"/>
      <c r="P1250" s="249"/>
      <c r="Q1250" s="249"/>
      <c r="R1250" s="249"/>
      <c r="S1250" s="249"/>
      <c r="T1250" s="250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251" t="s">
        <v>168</v>
      </c>
      <c r="AU1250" s="251" t="s">
        <v>82</v>
      </c>
      <c r="AV1250" s="15" t="s">
        <v>174</v>
      </c>
      <c r="AW1250" s="15" t="s">
        <v>33</v>
      </c>
      <c r="AX1250" s="15" t="s">
        <v>80</v>
      </c>
      <c r="AY1250" s="251" t="s">
        <v>159</v>
      </c>
    </row>
    <row r="1251" s="2" customFormat="1" ht="16.5" customHeight="1">
      <c r="A1251" s="40"/>
      <c r="B1251" s="41"/>
      <c r="C1251" s="206" t="s">
        <v>1572</v>
      </c>
      <c r="D1251" s="206" t="s">
        <v>161</v>
      </c>
      <c r="E1251" s="207" t="s">
        <v>1573</v>
      </c>
      <c r="F1251" s="208" t="s">
        <v>1574</v>
      </c>
      <c r="G1251" s="209" t="s">
        <v>235</v>
      </c>
      <c r="H1251" s="210">
        <v>4</v>
      </c>
      <c r="I1251" s="211"/>
      <c r="J1251" s="212">
        <f>ROUND(I1251*H1251,2)</f>
        <v>0</v>
      </c>
      <c r="K1251" s="208" t="s">
        <v>19</v>
      </c>
      <c r="L1251" s="46"/>
      <c r="M1251" s="213" t="s">
        <v>19</v>
      </c>
      <c r="N1251" s="214" t="s">
        <v>43</v>
      </c>
      <c r="O1251" s="86"/>
      <c r="P1251" s="215">
        <f>O1251*H1251</f>
        <v>0</v>
      </c>
      <c r="Q1251" s="215">
        <v>0</v>
      </c>
      <c r="R1251" s="215">
        <f>Q1251*H1251</f>
        <v>0</v>
      </c>
      <c r="S1251" s="215">
        <v>0</v>
      </c>
      <c r="T1251" s="216">
        <f>S1251*H1251</f>
        <v>0</v>
      </c>
      <c r="U1251" s="40"/>
      <c r="V1251" s="40"/>
      <c r="W1251" s="40"/>
      <c r="X1251" s="40"/>
      <c r="Y1251" s="40"/>
      <c r="Z1251" s="40"/>
      <c r="AA1251" s="40"/>
      <c r="AB1251" s="40"/>
      <c r="AC1251" s="40"/>
      <c r="AD1251" s="40"/>
      <c r="AE1251" s="40"/>
      <c r="AR1251" s="217" t="s">
        <v>1569</v>
      </c>
      <c r="AT1251" s="217" t="s">
        <v>161</v>
      </c>
      <c r="AU1251" s="217" t="s">
        <v>82</v>
      </c>
      <c r="AY1251" s="19" t="s">
        <v>159</v>
      </c>
      <c r="BE1251" s="218">
        <f>IF(N1251="základní",J1251,0)</f>
        <v>0</v>
      </c>
      <c r="BF1251" s="218">
        <f>IF(N1251="snížená",J1251,0)</f>
        <v>0</v>
      </c>
      <c r="BG1251" s="218">
        <f>IF(N1251="zákl. přenesená",J1251,0)</f>
        <v>0</v>
      </c>
      <c r="BH1251" s="218">
        <f>IF(N1251="sníž. přenesená",J1251,0)</f>
        <v>0</v>
      </c>
      <c r="BI1251" s="218">
        <f>IF(N1251="nulová",J1251,0)</f>
        <v>0</v>
      </c>
      <c r="BJ1251" s="19" t="s">
        <v>80</v>
      </c>
      <c r="BK1251" s="218">
        <f>ROUND(I1251*H1251,2)</f>
        <v>0</v>
      </c>
      <c r="BL1251" s="19" t="s">
        <v>1569</v>
      </c>
      <c r="BM1251" s="217" t="s">
        <v>1575</v>
      </c>
    </row>
    <row r="1252" s="14" customFormat="1">
      <c r="A1252" s="14"/>
      <c r="B1252" s="230"/>
      <c r="C1252" s="231"/>
      <c r="D1252" s="221" t="s">
        <v>168</v>
      </c>
      <c r="E1252" s="232" t="s">
        <v>19</v>
      </c>
      <c r="F1252" s="233" t="s">
        <v>1560</v>
      </c>
      <c r="G1252" s="231"/>
      <c r="H1252" s="234">
        <v>4</v>
      </c>
      <c r="I1252" s="235"/>
      <c r="J1252" s="231"/>
      <c r="K1252" s="231"/>
      <c r="L1252" s="236"/>
      <c r="M1252" s="237"/>
      <c r="N1252" s="238"/>
      <c r="O1252" s="238"/>
      <c r="P1252" s="238"/>
      <c r="Q1252" s="238"/>
      <c r="R1252" s="238"/>
      <c r="S1252" s="238"/>
      <c r="T1252" s="23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40" t="s">
        <v>168</v>
      </c>
      <c r="AU1252" s="240" t="s">
        <v>82</v>
      </c>
      <c r="AV1252" s="14" t="s">
        <v>82</v>
      </c>
      <c r="AW1252" s="14" t="s">
        <v>33</v>
      </c>
      <c r="AX1252" s="14" t="s">
        <v>72</v>
      </c>
      <c r="AY1252" s="240" t="s">
        <v>159</v>
      </c>
    </row>
    <row r="1253" s="15" customFormat="1">
      <c r="A1253" s="15"/>
      <c r="B1253" s="241"/>
      <c r="C1253" s="242"/>
      <c r="D1253" s="221" t="s">
        <v>168</v>
      </c>
      <c r="E1253" s="243" t="s">
        <v>19</v>
      </c>
      <c r="F1253" s="244" t="s">
        <v>173</v>
      </c>
      <c r="G1253" s="242"/>
      <c r="H1253" s="245">
        <v>4</v>
      </c>
      <c r="I1253" s="246"/>
      <c r="J1253" s="242"/>
      <c r="K1253" s="242"/>
      <c r="L1253" s="247"/>
      <c r="M1253" s="248"/>
      <c r="N1253" s="249"/>
      <c r="O1253" s="249"/>
      <c r="P1253" s="249"/>
      <c r="Q1253" s="249"/>
      <c r="R1253" s="249"/>
      <c r="S1253" s="249"/>
      <c r="T1253" s="250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51" t="s">
        <v>168</v>
      </c>
      <c r="AU1253" s="251" t="s">
        <v>82</v>
      </c>
      <c r="AV1253" s="15" t="s">
        <v>174</v>
      </c>
      <c r="AW1253" s="15" t="s">
        <v>33</v>
      </c>
      <c r="AX1253" s="15" t="s">
        <v>80</v>
      </c>
      <c r="AY1253" s="251" t="s">
        <v>159</v>
      </c>
    </row>
    <row r="1254" s="2" customFormat="1" ht="16.5" customHeight="1">
      <c r="A1254" s="40"/>
      <c r="B1254" s="41"/>
      <c r="C1254" s="206" t="s">
        <v>1576</v>
      </c>
      <c r="D1254" s="206" t="s">
        <v>161</v>
      </c>
      <c r="E1254" s="207" t="s">
        <v>1577</v>
      </c>
      <c r="F1254" s="208" t="s">
        <v>1578</v>
      </c>
      <c r="G1254" s="209" t="s">
        <v>235</v>
      </c>
      <c r="H1254" s="210">
        <v>6</v>
      </c>
      <c r="I1254" s="211"/>
      <c r="J1254" s="212">
        <f>ROUND(I1254*H1254,2)</f>
        <v>0</v>
      </c>
      <c r="K1254" s="208" t="s">
        <v>19</v>
      </c>
      <c r="L1254" s="46"/>
      <c r="M1254" s="213" t="s">
        <v>19</v>
      </c>
      <c r="N1254" s="214" t="s">
        <v>43</v>
      </c>
      <c r="O1254" s="86"/>
      <c r="P1254" s="215">
        <f>O1254*H1254</f>
        <v>0</v>
      </c>
      <c r="Q1254" s="215">
        <v>0</v>
      </c>
      <c r="R1254" s="215">
        <f>Q1254*H1254</f>
        <v>0</v>
      </c>
      <c r="S1254" s="215">
        <v>0</v>
      </c>
      <c r="T1254" s="216">
        <f>S1254*H1254</f>
        <v>0</v>
      </c>
      <c r="U1254" s="40"/>
      <c r="V1254" s="40"/>
      <c r="W1254" s="40"/>
      <c r="X1254" s="40"/>
      <c r="Y1254" s="40"/>
      <c r="Z1254" s="40"/>
      <c r="AA1254" s="40"/>
      <c r="AB1254" s="40"/>
      <c r="AC1254" s="40"/>
      <c r="AD1254" s="40"/>
      <c r="AE1254" s="40"/>
      <c r="AR1254" s="217" t="s">
        <v>1569</v>
      </c>
      <c r="AT1254" s="217" t="s">
        <v>161</v>
      </c>
      <c r="AU1254" s="217" t="s">
        <v>82</v>
      </c>
      <c r="AY1254" s="19" t="s">
        <v>159</v>
      </c>
      <c r="BE1254" s="218">
        <f>IF(N1254="základní",J1254,0)</f>
        <v>0</v>
      </c>
      <c r="BF1254" s="218">
        <f>IF(N1254="snížená",J1254,0)</f>
        <v>0</v>
      </c>
      <c r="BG1254" s="218">
        <f>IF(N1254="zákl. přenesená",J1254,0)</f>
        <v>0</v>
      </c>
      <c r="BH1254" s="218">
        <f>IF(N1254="sníž. přenesená",J1254,0)</f>
        <v>0</v>
      </c>
      <c r="BI1254" s="218">
        <f>IF(N1254="nulová",J1254,0)</f>
        <v>0</v>
      </c>
      <c r="BJ1254" s="19" t="s">
        <v>80</v>
      </c>
      <c r="BK1254" s="218">
        <f>ROUND(I1254*H1254,2)</f>
        <v>0</v>
      </c>
      <c r="BL1254" s="19" t="s">
        <v>1569</v>
      </c>
      <c r="BM1254" s="217" t="s">
        <v>1579</v>
      </c>
    </row>
    <row r="1255" s="14" customFormat="1">
      <c r="A1255" s="14"/>
      <c r="B1255" s="230"/>
      <c r="C1255" s="231"/>
      <c r="D1255" s="221" t="s">
        <v>168</v>
      </c>
      <c r="E1255" s="232" t="s">
        <v>19</v>
      </c>
      <c r="F1255" s="233" t="s">
        <v>1580</v>
      </c>
      <c r="G1255" s="231"/>
      <c r="H1255" s="234">
        <v>6</v>
      </c>
      <c r="I1255" s="235"/>
      <c r="J1255" s="231"/>
      <c r="K1255" s="231"/>
      <c r="L1255" s="236"/>
      <c r="M1255" s="237"/>
      <c r="N1255" s="238"/>
      <c r="O1255" s="238"/>
      <c r="P1255" s="238"/>
      <c r="Q1255" s="238"/>
      <c r="R1255" s="238"/>
      <c r="S1255" s="238"/>
      <c r="T1255" s="239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40" t="s">
        <v>168</v>
      </c>
      <c r="AU1255" s="240" t="s">
        <v>82</v>
      </c>
      <c r="AV1255" s="14" t="s">
        <v>82</v>
      </c>
      <c r="AW1255" s="14" t="s">
        <v>33</v>
      </c>
      <c r="AX1255" s="14" t="s">
        <v>72</v>
      </c>
      <c r="AY1255" s="240" t="s">
        <v>159</v>
      </c>
    </row>
    <row r="1256" s="15" customFormat="1">
      <c r="A1256" s="15"/>
      <c r="B1256" s="241"/>
      <c r="C1256" s="242"/>
      <c r="D1256" s="221" t="s">
        <v>168</v>
      </c>
      <c r="E1256" s="243" t="s">
        <v>19</v>
      </c>
      <c r="F1256" s="244" t="s">
        <v>173</v>
      </c>
      <c r="G1256" s="242"/>
      <c r="H1256" s="245">
        <v>6</v>
      </c>
      <c r="I1256" s="246"/>
      <c r="J1256" s="242"/>
      <c r="K1256" s="242"/>
      <c r="L1256" s="247"/>
      <c r="M1256" s="248"/>
      <c r="N1256" s="249"/>
      <c r="O1256" s="249"/>
      <c r="P1256" s="249"/>
      <c r="Q1256" s="249"/>
      <c r="R1256" s="249"/>
      <c r="S1256" s="249"/>
      <c r="T1256" s="250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T1256" s="251" t="s">
        <v>168</v>
      </c>
      <c r="AU1256" s="251" t="s">
        <v>82</v>
      </c>
      <c r="AV1256" s="15" t="s">
        <v>174</v>
      </c>
      <c r="AW1256" s="15" t="s">
        <v>33</v>
      </c>
      <c r="AX1256" s="15" t="s">
        <v>80</v>
      </c>
      <c r="AY1256" s="251" t="s">
        <v>159</v>
      </c>
    </row>
    <row r="1257" s="2" customFormat="1" ht="16.5" customHeight="1">
      <c r="A1257" s="40"/>
      <c r="B1257" s="41"/>
      <c r="C1257" s="206" t="s">
        <v>1581</v>
      </c>
      <c r="D1257" s="206" t="s">
        <v>161</v>
      </c>
      <c r="E1257" s="207" t="s">
        <v>1582</v>
      </c>
      <c r="F1257" s="208" t="s">
        <v>1583</v>
      </c>
      <c r="G1257" s="209" t="s">
        <v>235</v>
      </c>
      <c r="H1257" s="210">
        <v>3</v>
      </c>
      <c r="I1257" s="211"/>
      <c r="J1257" s="212">
        <f>ROUND(I1257*H1257,2)</f>
        <v>0</v>
      </c>
      <c r="K1257" s="208" t="s">
        <v>19</v>
      </c>
      <c r="L1257" s="46"/>
      <c r="M1257" s="213" t="s">
        <v>19</v>
      </c>
      <c r="N1257" s="214" t="s">
        <v>43</v>
      </c>
      <c r="O1257" s="86"/>
      <c r="P1257" s="215">
        <f>O1257*H1257</f>
        <v>0</v>
      </c>
      <c r="Q1257" s="215">
        <v>0</v>
      </c>
      <c r="R1257" s="215">
        <f>Q1257*H1257</f>
        <v>0</v>
      </c>
      <c r="S1257" s="215">
        <v>0</v>
      </c>
      <c r="T1257" s="216">
        <f>S1257*H1257</f>
        <v>0</v>
      </c>
      <c r="U1257" s="40"/>
      <c r="V1257" s="40"/>
      <c r="W1257" s="40"/>
      <c r="X1257" s="40"/>
      <c r="Y1257" s="40"/>
      <c r="Z1257" s="40"/>
      <c r="AA1257" s="40"/>
      <c r="AB1257" s="40"/>
      <c r="AC1257" s="40"/>
      <c r="AD1257" s="40"/>
      <c r="AE1257" s="40"/>
      <c r="AR1257" s="217" t="s">
        <v>1569</v>
      </c>
      <c r="AT1257" s="217" t="s">
        <v>161</v>
      </c>
      <c r="AU1257" s="217" t="s">
        <v>82</v>
      </c>
      <c r="AY1257" s="19" t="s">
        <v>159</v>
      </c>
      <c r="BE1257" s="218">
        <f>IF(N1257="základní",J1257,0)</f>
        <v>0</v>
      </c>
      <c r="BF1257" s="218">
        <f>IF(N1257="snížená",J1257,0)</f>
        <v>0</v>
      </c>
      <c r="BG1257" s="218">
        <f>IF(N1257="zákl. přenesená",J1257,0)</f>
        <v>0</v>
      </c>
      <c r="BH1257" s="218">
        <f>IF(N1257="sníž. přenesená",J1257,0)</f>
        <v>0</v>
      </c>
      <c r="BI1257" s="218">
        <f>IF(N1257="nulová",J1257,0)</f>
        <v>0</v>
      </c>
      <c r="BJ1257" s="19" t="s">
        <v>80</v>
      </c>
      <c r="BK1257" s="218">
        <f>ROUND(I1257*H1257,2)</f>
        <v>0</v>
      </c>
      <c r="BL1257" s="19" t="s">
        <v>1569</v>
      </c>
      <c r="BM1257" s="217" t="s">
        <v>1584</v>
      </c>
    </row>
    <row r="1258" s="14" customFormat="1">
      <c r="A1258" s="14"/>
      <c r="B1258" s="230"/>
      <c r="C1258" s="231"/>
      <c r="D1258" s="221" t="s">
        <v>168</v>
      </c>
      <c r="E1258" s="232" t="s">
        <v>19</v>
      </c>
      <c r="F1258" s="233" t="s">
        <v>1571</v>
      </c>
      <c r="G1258" s="231"/>
      <c r="H1258" s="234">
        <v>3</v>
      </c>
      <c r="I1258" s="235"/>
      <c r="J1258" s="231"/>
      <c r="K1258" s="231"/>
      <c r="L1258" s="236"/>
      <c r="M1258" s="237"/>
      <c r="N1258" s="238"/>
      <c r="O1258" s="238"/>
      <c r="P1258" s="238"/>
      <c r="Q1258" s="238"/>
      <c r="R1258" s="238"/>
      <c r="S1258" s="238"/>
      <c r="T1258" s="23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40" t="s">
        <v>168</v>
      </c>
      <c r="AU1258" s="240" t="s">
        <v>82</v>
      </c>
      <c r="AV1258" s="14" t="s">
        <v>82</v>
      </c>
      <c r="AW1258" s="14" t="s">
        <v>33</v>
      </c>
      <c r="AX1258" s="14" t="s">
        <v>72</v>
      </c>
      <c r="AY1258" s="240" t="s">
        <v>159</v>
      </c>
    </row>
    <row r="1259" s="15" customFormat="1">
      <c r="A1259" s="15"/>
      <c r="B1259" s="241"/>
      <c r="C1259" s="242"/>
      <c r="D1259" s="221" t="s">
        <v>168</v>
      </c>
      <c r="E1259" s="243" t="s">
        <v>19</v>
      </c>
      <c r="F1259" s="244" t="s">
        <v>173</v>
      </c>
      <c r="G1259" s="242"/>
      <c r="H1259" s="245">
        <v>3</v>
      </c>
      <c r="I1259" s="246"/>
      <c r="J1259" s="242"/>
      <c r="K1259" s="242"/>
      <c r="L1259" s="247"/>
      <c r="M1259" s="248"/>
      <c r="N1259" s="249"/>
      <c r="O1259" s="249"/>
      <c r="P1259" s="249"/>
      <c r="Q1259" s="249"/>
      <c r="R1259" s="249"/>
      <c r="S1259" s="249"/>
      <c r="T1259" s="250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15"/>
      <c r="AT1259" s="251" t="s">
        <v>168</v>
      </c>
      <c r="AU1259" s="251" t="s">
        <v>82</v>
      </c>
      <c r="AV1259" s="15" t="s">
        <v>174</v>
      </c>
      <c r="AW1259" s="15" t="s">
        <v>33</v>
      </c>
      <c r="AX1259" s="15" t="s">
        <v>80</v>
      </c>
      <c r="AY1259" s="251" t="s">
        <v>159</v>
      </c>
    </row>
    <row r="1260" s="2" customFormat="1" ht="16.5" customHeight="1">
      <c r="A1260" s="40"/>
      <c r="B1260" s="41"/>
      <c r="C1260" s="206" t="s">
        <v>1585</v>
      </c>
      <c r="D1260" s="206" t="s">
        <v>161</v>
      </c>
      <c r="E1260" s="207" t="s">
        <v>1586</v>
      </c>
      <c r="F1260" s="208" t="s">
        <v>1587</v>
      </c>
      <c r="G1260" s="209" t="s">
        <v>929</v>
      </c>
      <c r="H1260" s="210">
        <v>1</v>
      </c>
      <c r="I1260" s="211"/>
      <c r="J1260" s="212">
        <f>ROUND(I1260*H1260,2)</f>
        <v>0</v>
      </c>
      <c r="K1260" s="208" t="s">
        <v>165</v>
      </c>
      <c r="L1260" s="46"/>
      <c r="M1260" s="213" t="s">
        <v>19</v>
      </c>
      <c r="N1260" s="214" t="s">
        <v>43</v>
      </c>
      <c r="O1260" s="86"/>
      <c r="P1260" s="215">
        <f>O1260*H1260</f>
        <v>0</v>
      </c>
      <c r="Q1260" s="215">
        <v>0.00051999999999999995</v>
      </c>
      <c r="R1260" s="215">
        <f>Q1260*H1260</f>
        <v>0.00051999999999999995</v>
      </c>
      <c r="S1260" s="215">
        <v>0</v>
      </c>
      <c r="T1260" s="216">
        <f>S1260*H1260</f>
        <v>0</v>
      </c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R1260" s="217" t="s">
        <v>260</v>
      </c>
      <c r="AT1260" s="217" t="s">
        <v>161</v>
      </c>
      <c r="AU1260" s="217" t="s">
        <v>82</v>
      </c>
      <c r="AY1260" s="19" t="s">
        <v>159</v>
      </c>
      <c r="BE1260" s="218">
        <f>IF(N1260="základní",J1260,0)</f>
        <v>0</v>
      </c>
      <c r="BF1260" s="218">
        <f>IF(N1260="snížená",J1260,0)</f>
        <v>0</v>
      </c>
      <c r="BG1260" s="218">
        <f>IF(N1260="zákl. přenesená",J1260,0)</f>
        <v>0</v>
      </c>
      <c r="BH1260" s="218">
        <f>IF(N1260="sníž. přenesená",J1260,0)</f>
        <v>0</v>
      </c>
      <c r="BI1260" s="218">
        <f>IF(N1260="nulová",J1260,0)</f>
        <v>0</v>
      </c>
      <c r="BJ1260" s="19" t="s">
        <v>80</v>
      </c>
      <c r="BK1260" s="218">
        <f>ROUND(I1260*H1260,2)</f>
        <v>0</v>
      </c>
      <c r="BL1260" s="19" t="s">
        <v>260</v>
      </c>
      <c r="BM1260" s="217" t="s">
        <v>1588</v>
      </c>
    </row>
    <row r="1261" s="14" customFormat="1">
      <c r="A1261" s="14"/>
      <c r="B1261" s="230"/>
      <c r="C1261" s="231"/>
      <c r="D1261" s="221" t="s">
        <v>168</v>
      </c>
      <c r="E1261" s="232" t="s">
        <v>19</v>
      </c>
      <c r="F1261" s="233" t="s">
        <v>1589</v>
      </c>
      <c r="G1261" s="231"/>
      <c r="H1261" s="234">
        <v>1</v>
      </c>
      <c r="I1261" s="235"/>
      <c r="J1261" s="231"/>
      <c r="K1261" s="231"/>
      <c r="L1261" s="236"/>
      <c r="M1261" s="237"/>
      <c r="N1261" s="238"/>
      <c r="O1261" s="238"/>
      <c r="P1261" s="238"/>
      <c r="Q1261" s="238"/>
      <c r="R1261" s="238"/>
      <c r="S1261" s="238"/>
      <c r="T1261" s="239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40" t="s">
        <v>168</v>
      </c>
      <c r="AU1261" s="240" t="s">
        <v>82</v>
      </c>
      <c r="AV1261" s="14" t="s">
        <v>82</v>
      </c>
      <c r="AW1261" s="14" t="s">
        <v>33</v>
      </c>
      <c r="AX1261" s="14" t="s">
        <v>72</v>
      </c>
      <c r="AY1261" s="240" t="s">
        <v>159</v>
      </c>
    </row>
    <row r="1262" s="15" customFormat="1">
      <c r="A1262" s="15"/>
      <c r="B1262" s="241"/>
      <c r="C1262" s="242"/>
      <c r="D1262" s="221" t="s">
        <v>168</v>
      </c>
      <c r="E1262" s="243" t="s">
        <v>19</v>
      </c>
      <c r="F1262" s="244" t="s">
        <v>173</v>
      </c>
      <c r="G1262" s="242"/>
      <c r="H1262" s="245">
        <v>1</v>
      </c>
      <c r="I1262" s="246"/>
      <c r="J1262" s="242"/>
      <c r="K1262" s="242"/>
      <c r="L1262" s="247"/>
      <c r="M1262" s="248"/>
      <c r="N1262" s="249"/>
      <c r="O1262" s="249"/>
      <c r="P1262" s="249"/>
      <c r="Q1262" s="249"/>
      <c r="R1262" s="249"/>
      <c r="S1262" s="249"/>
      <c r="T1262" s="250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T1262" s="251" t="s">
        <v>168</v>
      </c>
      <c r="AU1262" s="251" t="s">
        <v>82</v>
      </c>
      <c r="AV1262" s="15" t="s">
        <v>174</v>
      </c>
      <c r="AW1262" s="15" t="s">
        <v>33</v>
      </c>
      <c r="AX1262" s="15" t="s">
        <v>80</v>
      </c>
      <c r="AY1262" s="251" t="s">
        <v>159</v>
      </c>
    </row>
    <row r="1263" s="2" customFormat="1" ht="24.15" customHeight="1">
      <c r="A1263" s="40"/>
      <c r="B1263" s="41"/>
      <c r="C1263" s="206" t="s">
        <v>1590</v>
      </c>
      <c r="D1263" s="206" t="s">
        <v>161</v>
      </c>
      <c r="E1263" s="207" t="s">
        <v>1591</v>
      </c>
      <c r="F1263" s="208" t="s">
        <v>1592</v>
      </c>
      <c r="G1263" s="209" t="s">
        <v>1593</v>
      </c>
      <c r="H1263" s="279"/>
      <c r="I1263" s="211"/>
      <c r="J1263" s="212">
        <f>ROUND(I1263*H1263,2)</f>
        <v>0</v>
      </c>
      <c r="K1263" s="208" t="s">
        <v>165</v>
      </c>
      <c r="L1263" s="46"/>
      <c r="M1263" s="213" t="s">
        <v>19</v>
      </c>
      <c r="N1263" s="214" t="s">
        <v>43</v>
      </c>
      <c r="O1263" s="86"/>
      <c r="P1263" s="215">
        <f>O1263*H1263</f>
        <v>0</v>
      </c>
      <c r="Q1263" s="215">
        <v>0</v>
      </c>
      <c r="R1263" s="215">
        <f>Q1263*H1263</f>
        <v>0</v>
      </c>
      <c r="S1263" s="215">
        <v>0</v>
      </c>
      <c r="T1263" s="216">
        <f>S1263*H1263</f>
        <v>0</v>
      </c>
      <c r="U1263" s="40"/>
      <c r="V1263" s="40"/>
      <c r="W1263" s="40"/>
      <c r="X1263" s="40"/>
      <c r="Y1263" s="40"/>
      <c r="Z1263" s="40"/>
      <c r="AA1263" s="40"/>
      <c r="AB1263" s="40"/>
      <c r="AC1263" s="40"/>
      <c r="AD1263" s="40"/>
      <c r="AE1263" s="40"/>
      <c r="AR1263" s="217" t="s">
        <v>166</v>
      </c>
      <c r="AT1263" s="217" t="s">
        <v>161</v>
      </c>
      <c r="AU1263" s="217" t="s">
        <v>82</v>
      </c>
      <c r="AY1263" s="19" t="s">
        <v>159</v>
      </c>
      <c r="BE1263" s="218">
        <f>IF(N1263="základní",J1263,0)</f>
        <v>0</v>
      </c>
      <c r="BF1263" s="218">
        <f>IF(N1263="snížená",J1263,0)</f>
        <v>0</v>
      </c>
      <c r="BG1263" s="218">
        <f>IF(N1263="zákl. přenesená",J1263,0)</f>
        <v>0</v>
      </c>
      <c r="BH1263" s="218">
        <f>IF(N1263="sníž. přenesená",J1263,0)</f>
        <v>0</v>
      </c>
      <c r="BI1263" s="218">
        <f>IF(N1263="nulová",J1263,0)</f>
        <v>0</v>
      </c>
      <c r="BJ1263" s="19" t="s">
        <v>80</v>
      </c>
      <c r="BK1263" s="218">
        <f>ROUND(I1263*H1263,2)</f>
        <v>0</v>
      </c>
      <c r="BL1263" s="19" t="s">
        <v>166</v>
      </c>
      <c r="BM1263" s="217" t="s">
        <v>1594</v>
      </c>
    </row>
    <row r="1264" s="12" customFormat="1" ht="22.8" customHeight="1">
      <c r="A1264" s="12"/>
      <c r="B1264" s="190"/>
      <c r="C1264" s="191"/>
      <c r="D1264" s="192" t="s">
        <v>71</v>
      </c>
      <c r="E1264" s="204" t="s">
        <v>1595</v>
      </c>
      <c r="F1264" s="204" t="s">
        <v>1596</v>
      </c>
      <c r="G1264" s="191"/>
      <c r="H1264" s="191"/>
      <c r="I1264" s="194"/>
      <c r="J1264" s="205">
        <f>BK1264</f>
        <v>0</v>
      </c>
      <c r="K1264" s="191"/>
      <c r="L1264" s="196"/>
      <c r="M1264" s="197"/>
      <c r="N1264" s="198"/>
      <c r="O1264" s="198"/>
      <c r="P1264" s="199">
        <f>SUM(P1265:P1269)</f>
        <v>0</v>
      </c>
      <c r="Q1264" s="198"/>
      <c r="R1264" s="199">
        <f>SUM(R1265:R1269)</f>
        <v>0.84029624999999997</v>
      </c>
      <c r="S1264" s="198"/>
      <c r="T1264" s="200">
        <f>SUM(T1265:T1269)</f>
        <v>0</v>
      </c>
      <c r="U1264" s="12"/>
      <c r="V1264" s="12"/>
      <c r="W1264" s="12"/>
      <c r="X1264" s="12"/>
      <c r="Y1264" s="12"/>
      <c r="Z1264" s="12"/>
      <c r="AA1264" s="12"/>
      <c r="AB1264" s="12"/>
      <c r="AC1264" s="12"/>
      <c r="AD1264" s="12"/>
      <c r="AE1264" s="12"/>
      <c r="AR1264" s="201" t="s">
        <v>82</v>
      </c>
      <c r="AT1264" s="202" t="s">
        <v>71</v>
      </c>
      <c r="AU1264" s="202" t="s">
        <v>80</v>
      </c>
      <c r="AY1264" s="201" t="s">
        <v>159</v>
      </c>
      <c r="BK1264" s="203">
        <f>SUM(BK1265:BK1269)</f>
        <v>0</v>
      </c>
    </row>
    <row r="1265" s="2" customFormat="1" ht="24.15" customHeight="1">
      <c r="A1265" s="40"/>
      <c r="B1265" s="41"/>
      <c r="C1265" s="206" t="s">
        <v>1597</v>
      </c>
      <c r="D1265" s="206" t="s">
        <v>161</v>
      </c>
      <c r="E1265" s="207" t="s">
        <v>1598</v>
      </c>
      <c r="F1265" s="208" t="s">
        <v>1599</v>
      </c>
      <c r="G1265" s="209" t="s">
        <v>263</v>
      </c>
      <c r="H1265" s="210">
        <v>25.425000000000001</v>
      </c>
      <c r="I1265" s="211"/>
      <c r="J1265" s="212">
        <f>ROUND(I1265*H1265,2)</f>
        <v>0</v>
      </c>
      <c r="K1265" s="208" t="s">
        <v>165</v>
      </c>
      <c r="L1265" s="46"/>
      <c r="M1265" s="213" t="s">
        <v>19</v>
      </c>
      <c r="N1265" s="214" t="s">
        <v>43</v>
      </c>
      <c r="O1265" s="86"/>
      <c r="P1265" s="215">
        <f>O1265*H1265</f>
        <v>0</v>
      </c>
      <c r="Q1265" s="215">
        <v>0.032849999999999997</v>
      </c>
      <c r="R1265" s="215">
        <f>Q1265*H1265</f>
        <v>0.83521124999999996</v>
      </c>
      <c r="S1265" s="215">
        <v>0</v>
      </c>
      <c r="T1265" s="216">
        <f>S1265*H1265</f>
        <v>0</v>
      </c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R1265" s="217" t="s">
        <v>260</v>
      </c>
      <c r="AT1265" s="217" t="s">
        <v>161</v>
      </c>
      <c r="AU1265" s="217" t="s">
        <v>82</v>
      </c>
      <c r="AY1265" s="19" t="s">
        <v>159</v>
      </c>
      <c r="BE1265" s="218">
        <f>IF(N1265="základní",J1265,0)</f>
        <v>0</v>
      </c>
      <c r="BF1265" s="218">
        <f>IF(N1265="snížená",J1265,0)</f>
        <v>0</v>
      </c>
      <c r="BG1265" s="218">
        <f>IF(N1265="zákl. přenesená",J1265,0)</f>
        <v>0</v>
      </c>
      <c r="BH1265" s="218">
        <f>IF(N1265="sníž. přenesená",J1265,0)</f>
        <v>0</v>
      </c>
      <c r="BI1265" s="218">
        <f>IF(N1265="nulová",J1265,0)</f>
        <v>0</v>
      </c>
      <c r="BJ1265" s="19" t="s">
        <v>80</v>
      </c>
      <c r="BK1265" s="218">
        <f>ROUND(I1265*H1265,2)</f>
        <v>0</v>
      </c>
      <c r="BL1265" s="19" t="s">
        <v>260</v>
      </c>
      <c r="BM1265" s="217" t="s">
        <v>1600</v>
      </c>
    </row>
    <row r="1266" s="14" customFormat="1">
      <c r="A1266" s="14"/>
      <c r="B1266" s="230"/>
      <c r="C1266" s="231"/>
      <c r="D1266" s="221" t="s">
        <v>168</v>
      </c>
      <c r="E1266" s="232" t="s">
        <v>19</v>
      </c>
      <c r="F1266" s="233" t="s">
        <v>411</v>
      </c>
      <c r="G1266" s="231"/>
      <c r="H1266" s="234">
        <v>25.425000000000001</v>
      </c>
      <c r="I1266" s="235"/>
      <c r="J1266" s="231"/>
      <c r="K1266" s="231"/>
      <c r="L1266" s="236"/>
      <c r="M1266" s="237"/>
      <c r="N1266" s="238"/>
      <c r="O1266" s="238"/>
      <c r="P1266" s="238"/>
      <c r="Q1266" s="238"/>
      <c r="R1266" s="238"/>
      <c r="S1266" s="238"/>
      <c r="T1266" s="239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40" t="s">
        <v>168</v>
      </c>
      <c r="AU1266" s="240" t="s">
        <v>82</v>
      </c>
      <c r="AV1266" s="14" t="s">
        <v>82</v>
      </c>
      <c r="AW1266" s="14" t="s">
        <v>33</v>
      </c>
      <c r="AX1266" s="14" t="s">
        <v>72</v>
      </c>
      <c r="AY1266" s="240" t="s">
        <v>159</v>
      </c>
    </row>
    <row r="1267" s="15" customFormat="1">
      <c r="A1267" s="15"/>
      <c r="B1267" s="241"/>
      <c r="C1267" s="242"/>
      <c r="D1267" s="221" t="s">
        <v>168</v>
      </c>
      <c r="E1267" s="243" t="s">
        <v>19</v>
      </c>
      <c r="F1267" s="244" t="s">
        <v>173</v>
      </c>
      <c r="G1267" s="242"/>
      <c r="H1267" s="245">
        <v>25.425000000000001</v>
      </c>
      <c r="I1267" s="246"/>
      <c r="J1267" s="242"/>
      <c r="K1267" s="242"/>
      <c r="L1267" s="247"/>
      <c r="M1267" s="248"/>
      <c r="N1267" s="249"/>
      <c r="O1267" s="249"/>
      <c r="P1267" s="249"/>
      <c r="Q1267" s="249"/>
      <c r="R1267" s="249"/>
      <c r="S1267" s="249"/>
      <c r="T1267" s="250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51" t="s">
        <v>168</v>
      </c>
      <c r="AU1267" s="251" t="s">
        <v>82</v>
      </c>
      <c r="AV1267" s="15" t="s">
        <v>174</v>
      </c>
      <c r="AW1267" s="15" t="s">
        <v>33</v>
      </c>
      <c r="AX1267" s="15" t="s">
        <v>80</v>
      </c>
      <c r="AY1267" s="251" t="s">
        <v>159</v>
      </c>
    </row>
    <row r="1268" s="2" customFormat="1" ht="16.5" customHeight="1">
      <c r="A1268" s="40"/>
      <c r="B1268" s="41"/>
      <c r="C1268" s="206" t="s">
        <v>1601</v>
      </c>
      <c r="D1268" s="206" t="s">
        <v>161</v>
      </c>
      <c r="E1268" s="207" t="s">
        <v>1602</v>
      </c>
      <c r="F1268" s="208" t="s">
        <v>1603</v>
      </c>
      <c r="G1268" s="209" t="s">
        <v>263</v>
      </c>
      <c r="H1268" s="210">
        <v>25.425000000000001</v>
      </c>
      <c r="I1268" s="211"/>
      <c r="J1268" s="212">
        <f>ROUND(I1268*H1268,2)</f>
        <v>0</v>
      </c>
      <c r="K1268" s="208" t="s">
        <v>165</v>
      </c>
      <c r="L1268" s="46"/>
      <c r="M1268" s="213" t="s">
        <v>19</v>
      </c>
      <c r="N1268" s="214" t="s">
        <v>43</v>
      </c>
      <c r="O1268" s="86"/>
      <c r="P1268" s="215">
        <f>O1268*H1268</f>
        <v>0</v>
      </c>
      <c r="Q1268" s="215">
        <v>0.00020000000000000001</v>
      </c>
      <c r="R1268" s="215">
        <f>Q1268*H1268</f>
        <v>0.0050850000000000001</v>
      </c>
      <c r="S1268" s="215">
        <v>0</v>
      </c>
      <c r="T1268" s="216">
        <f>S1268*H1268</f>
        <v>0</v>
      </c>
      <c r="U1268" s="40"/>
      <c r="V1268" s="40"/>
      <c r="W1268" s="40"/>
      <c r="X1268" s="40"/>
      <c r="Y1268" s="40"/>
      <c r="Z1268" s="40"/>
      <c r="AA1268" s="40"/>
      <c r="AB1268" s="40"/>
      <c r="AC1268" s="40"/>
      <c r="AD1268" s="40"/>
      <c r="AE1268" s="40"/>
      <c r="AR1268" s="217" t="s">
        <v>260</v>
      </c>
      <c r="AT1268" s="217" t="s">
        <v>161</v>
      </c>
      <c r="AU1268" s="217" t="s">
        <v>82</v>
      </c>
      <c r="AY1268" s="19" t="s">
        <v>159</v>
      </c>
      <c r="BE1268" s="218">
        <f>IF(N1268="základní",J1268,0)</f>
        <v>0</v>
      </c>
      <c r="BF1268" s="218">
        <f>IF(N1268="snížená",J1268,0)</f>
        <v>0</v>
      </c>
      <c r="BG1268" s="218">
        <f>IF(N1268="zákl. přenesená",J1268,0)</f>
        <v>0</v>
      </c>
      <c r="BH1268" s="218">
        <f>IF(N1268="sníž. přenesená",J1268,0)</f>
        <v>0</v>
      </c>
      <c r="BI1268" s="218">
        <f>IF(N1268="nulová",J1268,0)</f>
        <v>0</v>
      </c>
      <c r="BJ1268" s="19" t="s">
        <v>80</v>
      </c>
      <c r="BK1268" s="218">
        <f>ROUND(I1268*H1268,2)</f>
        <v>0</v>
      </c>
      <c r="BL1268" s="19" t="s">
        <v>260</v>
      </c>
      <c r="BM1268" s="217" t="s">
        <v>1604</v>
      </c>
    </row>
    <row r="1269" s="2" customFormat="1" ht="24.15" customHeight="1">
      <c r="A1269" s="40"/>
      <c r="B1269" s="41"/>
      <c r="C1269" s="206" t="s">
        <v>1605</v>
      </c>
      <c r="D1269" s="206" t="s">
        <v>161</v>
      </c>
      <c r="E1269" s="207" t="s">
        <v>1606</v>
      </c>
      <c r="F1269" s="208" t="s">
        <v>1607</v>
      </c>
      <c r="G1269" s="209" t="s">
        <v>207</v>
      </c>
      <c r="H1269" s="210">
        <v>0.83999999999999997</v>
      </c>
      <c r="I1269" s="211"/>
      <c r="J1269" s="212">
        <f>ROUND(I1269*H1269,2)</f>
        <v>0</v>
      </c>
      <c r="K1269" s="208" t="s">
        <v>165</v>
      </c>
      <c r="L1269" s="46"/>
      <c r="M1269" s="213" t="s">
        <v>19</v>
      </c>
      <c r="N1269" s="214" t="s">
        <v>43</v>
      </c>
      <c r="O1269" s="86"/>
      <c r="P1269" s="215">
        <f>O1269*H1269</f>
        <v>0</v>
      </c>
      <c r="Q1269" s="215">
        <v>0</v>
      </c>
      <c r="R1269" s="215">
        <f>Q1269*H1269</f>
        <v>0</v>
      </c>
      <c r="S1269" s="215">
        <v>0</v>
      </c>
      <c r="T1269" s="216">
        <f>S1269*H1269</f>
        <v>0</v>
      </c>
      <c r="U1269" s="40"/>
      <c r="V1269" s="40"/>
      <c r="W1269" s="40"/>
      <c r="X1269" s="40"/>
      <c r="Y1269" s="40"/>
      <c r="Z1269" s="40"/>
      <c r="AA1269" s="40"/>
      <c r="AB1269" s="40"/>
      <c r="AC1269" s="40"/>
      <c r="AD1269" s="40"/>
      <c r="AE1269" s="40"/>
      <c r="AR1269" s="217" t="s">
        <v>260</v>
      </c>
      <c r="AT1269" s="217" t="s">
        <v>161</v>
      </c>
      <c r="AU1269" s="217" t="s">
        <v>82</v>
      </c>
      <c r="AY1269" s="19" t="s">
        <v>159</v>
      </c>
      <c r="BE1269" s="218">
        <f>IF(N1269="základní",J1269,0)</f>
        <v>0</v>
      </c>
      <c r="BF1269" s="218">
        <f>IF(N1269="snížená",J1269,0)</f>
        <v>0</v>
      </c>
      <c r="BG1269" s="218">
        <f>IF(N1269="zákl. přenesená",J1269,0)</f>
        <v>0</v>
      </c>
      <c r="BH1269" s="218">
        <f>IF(N1269="sníž. přenesená",J1269,0)</f>
        <v>0</v>
      </c>
      <c r="BI1269" s="218">
        <f>IF(N1269="nulová",J1269,0)</f>
        <v>0</v>
      </c>
      <c r="BJ1269" s="19" t="s">
        <v>80</v>
      </c>
      <c r="BK1269" s="218">
        <f>ROUND(I1269*H1269,2)</f>
        <v>0</v>
      </c>
      <c r="BL1269" s="19" t="s">
        <v>260</v>
      </c>
      <c r="BM1269" s="217" t="s">
        <v>1608</v>
      </c>
    </row>
    <row r="1270" s="12" customFormat="1" ht="22.8" customHeight="1">
      <c r="A1270" s="12"/>
      <c r="B1270" s="190"/>
      <c r="C1270" s="191"/>
      <c r="D1270" s="192" t="s">
        <v>71</v>
      </c>
      <c r="E1270" s="204" t="s">
        <v>1609</v>
      </c>
      <c r="F1270" s="204" t="s">
        <v>1610</v>
      </c>
      <c r="G1270" s="191"/>
      <c r="H1270" s="191"/>
      <c r="I1270" s="194"/>
      <c r="J1270" s="205">
        <f>BK1270</f>
        <v>0</v>
      </c>
      <c r="K1270" s="191"/>
      <c r="L1270" s="196"/>
      <c r="M1270" s="197"/>
      <c r="N1270" s="198"/>
      <c r="O1270" s="198"/>
      <c r="P1270" s="199">
        <f>SUM(P1271:P1275)</f>
        <v>0</v>
      </c>
      <c r="Q1270" s="198"/>
      <c r="R1270" s="199">
        <f>SUM(R1271:R1275)</f>
        <v>0.25109999999999999</v>
      </c>
      <c r="S1270" s="198"/>
      <c r="T1270" s="200">
        <f>SUM(T1271:T1275)</f>
        <v>0</v>
      </c>
      <c r="U1270" s="12"/>
      <c r="V1270" s="12"/>
      <c r="W1270" s="12"/>
      <c r="X1270" s="12"/>
      <c r="Y1270" s="12"/>
      <c r="Z1270" s="12"/>
      <c r="AA1270" s="12"/>
      <c r="AB1270" s="12"/>
      <c r="AC1270" s="12"/>
      <c r="AD1270" s="12"/>
      <c r="AE1270" s="12"/>
      <c r="AR1270" s="201" t="s">
        <v>82</v>
      </c>
      <c r="AT1270" s="202" t="s">
        <v>71</v>
      </c>
      <c r="AU1270" s="202" t="s">
        <v>80</v>
      </c>
      <c r="AY1270" s="201" t="s">
        <v>159</v>
      </c>
      <c r="BK1270" s="203">
        <f>SUM(BK1271:BK1275)</f>
        <v>0</v>
      </c>
    </row>
    <row r="1271" s="2" customFormat="1" ht="24.15" customHeight="1">
      <c r="A1271" s="40"/>
      <c r="B1271" s="41"/>
      <c r="C1271" s="206" t="s">
        <v>1611</v>
      </c>
      <c r="D1271" s="206" t="s">
        <v>161</v>
      </c>
      <c r="E1271" s="207" t="s">
        <v>1612</v>
      </c>
      <c r="F1271" s="208" t="s">
        <v>1613</v>
      </c>
      <c r="G1271" s="209" t="s">
        <v>263</v>
      </c>
      <c r="H1271" s="210">
        <v>18</v>
      </c>
      <c r="I1271" s="211"/>
      <c r="J1271" s="212">
        <f>ROUND(I1271*H1271,2)</f>
        <v>0</v>
      </c>
      <c r="K1271" s="208" t="s">
        <v>165</v>
      </c>
      <c r="L1271" s="46"/>
      <c r="M1271" s="213" t="s">
        <v>19</v>
      </c>
      <c r="N1271" s="214" t="s">
        <v>43</v>
      </c>
      <c r="O1271" s="86"/>
      <c r="P1271" s="215">
        <f>O1271*H1271</f>
        <v>0</v>
      </c>
      <c r="Q1271" s="215">
        <v>0.01385</v>
      </c>
      <c r="R1271" s="215">
        <f>Q1271*H1271</f>
        <v>0.24929999999999999</v>
      </c>
      <c r="S1271" s="215">
        <v>0</v>
      </c>
      <c r="T1271" s="216">
        <f>S1271*H1271</f>
        <v>0</v>
      </c>
      <c r="U1271" s="40"/>
      <c r="V1271" s="40"/>
      <c r="W1271" s="40"/>
      <c r="X1271" s="40"/>
      <c r="Y1271" s="40"/>
      <c r="Z1271" s="40"/>
      <c r="AA1271" s="40"/>
      <c r="AB1271" s="40"/>
      <c r="AC1271" s="40"/>
      <c r="AD1271" s="40"/>
      <c r="AE1271" s="40"/>
      <c r="AR1271" s="217" t="s">
        <v>260</v>
      </c>
      <c r="AT1271" s="217" t="s">
        <v>161</v>
      </c>
      <c r="AU1271" s="217" t="s">
        <v>82</v>
      </c>
      <c r="AY1271" s="19" t="s">
        <v>159</v>
      </c>
      <c r="BE1271" s="218">
        <f>IF(N1271="základní",J1271,0)</f>
        <v>0</v>
      </c>
      <c r="BF1271" s="218">
        <f>IF(N1271="snížená",J1271,0)</f>
        <v>0</v>
      </c>
      <c r="BG1271" s="218">
        <f>IF(N1271="zákl. přenesená",J1271,0)</f>
        <v>0</v>
      </c>
      <c r="BH1271" s="218">
        <f>IF(N1271="sníž. přenesená",J1271,0)</f>
        <v>0</v>
      </c>
      <c r="BI1271" s="218">
        <f>IF(N1271="nulová",J1271,0)</f>
        <v>0</v>
      </c>
      <c r="BJ1271" s="19" t="s">
        <v>80</v>
      </c>
      <c r="BK1271" s="218">
        <f>ROUND(I1271*H1271,2)</f>
        <v>0</v>
      </c>
      <c r="BL1271" s="19" t="s">
        <v>260</v>
      </c>
      <c r="BM1271" s="217" t="s">
        <v>1614</v>
      </c>
    </row>
    <row r="1272" s="14" customFormat="1">
      <c r="A1272" s="14"/>
      <c r="B1272" s="230"/>
      <c r="C1272" s="231"/>
      <c r="D1272" s="221" t="s">
        <v>168</v>
      </c>
      <c r="E1272" s="232" t="s">
        <v>19</v>
      </c>
      <c r="F1272" s="233" t="s">
        <v>1615</v>
      </c>
      <c r="G1272" s="231"/>
      <c r="H1272" s="234">
        <v>18</v>
      </c>
      <c r="I1272" s="235"/>
      <c r="J1272" s="231"/>
      <c r="K1272" s="231"/>
      <c r="L1272" s="236"/>
      <c r="M1272" s="237"/>
      <c r="N1272" s="238"/>
      <c r="O1272" s="238"/>
      <c r="P1272" s="238"/>
      <c r="Q1272" s="238"/>
      <c r="R1272" s="238"/>
      <c r="S1272" s="238"/>
      <c r="T1272" s="239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40" t="s">
        <v>168</v>
      </c>
      <c r="AU1272" s="240" t="s">
        <v>82</v>
      </c>
      <c r="AV1272" s="14" t="s">
        <v>82</v>
      </c>
      <c r="AW1272" s="14" t="s">
        <v>33</v>
      </c>
      <c r="AX1272" s="14" t="s">
        <v>72</v>
      </c>
      <c r="AY1272" s="240" t="s">
        <v>159</v>
      </c>
    </row>
    <row r="1273" s="15" customFormat="1">
      <c r="A1273" s="15"/>
      <c r="B1273" s="241"/>
      <c r="C1273" s="242"/>
      <c r="D1273" s="221" t="s">
        <v>168</v>
      </c>
      <c r="E1273" s="243" t="s">
        <v>19</v>
      </c>
      <c r="F1273" s="244" t="s">
        <v>173</v>
      </c>
      <c r="G1273" s="242"/>
      <c r="H1273" s="245">
        <v>18</v>
      </c>
      <c r="I1273" s="246"/>
      <c r="J1273" s="242"/>
      <c r="K1273" s="242"/>
      <c r="L1273" s="247"/>
      <c r="M1273" s="248"/>
      <c r="N1273" s="249"/>
      <c r="O1273" s="249"/>
      <c r="P1273" s="249"/>
      <c r="Q1273" s="249"/>
      <c r="R1273" s="249"/>
      <c r="S1273" s="249"/>
      <c r="T1273" s="250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51" t="s">
        <v>168</v>
      </c>
      <c r="AU1273" s="251" t="s">
        <v>82</v>
      </c>
      <c r="AV1273" s="15" t="s">
        <v>174</v>
      </c>
      <c r="AW1273" s="15" t="s">
        <v>33</v>
      </c>
      <c r="AX1273" s="15" t="s">
        <v>80</v>
      </c>
      <c r="AY1273" s="251" t="s">
        <v>159</v>
      </c>
    </row>
    <row r="1274" s="2" customFormat="1" ht="24.15" customHeight="1">
      <c r="A1274" s="40"/>
      <c r="B1274" s="41"/>
      <c r="C1274" s="206" t="s">
        <v>1616</v>
      </c>
      <c r="D1274" s="206" t="s">
        <v>161</v>
      </c>
      <c r="E1274" s="207" t="s">
        <v>1617</v>
      </c>
      <c r="F1274" s="208" t="s">
        <v>1618</v>
      </c>
      <c r="G1274" s="209" t="s">
        <v>263</v>
      </c>
      <c r="H1274" s="210">
        <v>18</v>
      </c>
      <c r="I1274" s="211"/>
      <c r="J1274" s="212">
        <f>ROUND(I1274*H1274,2)</f>
        <v>0</v>
      </c>
      <c r="K1274" s="208" t="s">
        <v>165</v>
      </c>
      <c r="L1274" s="46"/>
      <c r="M1274" s="213" t="s">
        <v>19</v>
      </c>
      <c r="N1274" s="214" t="s">
        <v>43</v>
      </c>
      <c r="O1274" s="86"/>
      <c r="P1274" s="215">
        <f>O1274*H1274</f>
        <v>0</v>
      </c>
      <c r="Q1274" s="215">
        <v>0.00010000000000000001</v>
      </c>
      <c r="R1274" s="215">
        <f>Q1274*H1274</f>
        <v>0.0018000000000000002</v>
      </c>
      <c r="S1274" s="215">
        <v>0</v>
      </c>
      <c r="T1274" s="216">
        <f>S1274*H1274</f>
        <v>0</v>
      </c>
      <c r="U1274" s="40"/>
      <c r="V1274" s="40"/>
      <c r="W1274" s="40"/>
      <c r="X1274" s="40"/>
      <c r="Y1274" s="40"/>
      <c r="Z1274" s="40"/>
      <c r="AA1274" s="40"/>
      <c r="AB1274" s="40"/>
      <c r="AC1274" s="40"/>
      <c r="AD1274" s="40"/>
      <c r="AE1274" s="40"/>
      <c r="AR1274" s="217" t="s">
        <v>260</v>
      </c>
      <c r="AT1274" s="217" t="s">
        <v>161</v>
      </c>
      <c r="AU1274" s="217" t="s">
        <v>82</v>
      </c>
      <c r="AY1274" s="19" t="s">
        <v>159</v>
      </c>
      <c r="BE1274" s="218">
        <f>IF(N1274="základní",J1274,0)</f>
        <v>0</v>
      </c>
      <c r="BF1274" s="218">
        <f>IF(N1274="snížená",J1274,0)</f>
        <v>0</v>
      </c>
      <c r="BG1274" s="218">
        <f>IF(N1274="zákl. přenesená",J1274,0)</f>
        <v>0</v>
      </c>
      <c r="BH1274" s="218">
        <f>IF(N1274="sníž. přenesená",J1274,0)</f>
        <v>0</v>
      </c>
      <c r="BI1274" s="218">
        <f>IF(N1274="nulová",J1274,0)</f>
        <v>0</v>
      </c>
      <c r="BJ1274" s="19" t="s">
        <v>80</v>
      </c>
      <c r="BK1274" s="218">
        <f>ROUND(I1274*H1274,2)</f>
        <v>0</v>
      </c>
      <c r="BL1274" s="19" t="s">
        <v>260</v>
      </c>
      <c r="BM1274" s="217" t="s">
        <v>1619</v>
      </c>
    </row>
    <row r="1275" s="2" customFormat="1" ht="37.8" customHeight="1">
      <c r="A1275" s="40"/>
      <c r="B1275" s="41"/>
      <c r="C1275" s="206" t="s">
        <v>1620</v>
      </c>
      <c r="D1275" s="206" t="s">
        <v>161</v>
      </c>
      <c r="E1275" s="207" t="s">
        <v>1621</v>
      </c>
      <c r="F1275" s="208" t="s">
        <v>1622</v>
      </c>
      <c r="G1275" s="209" t="s">
        <v>207</v>
      </c>
      <c r="H1275" s="210">
        <v>0.251</v>
      </c>
      <c r="I1275" s="211"/>
      <c r="J1275" s="212">
        <f>ROUND(I1275*H1275,2)</f>
        <v>0</v>
      </c>
      <c r="K1275" s="208" t="s">
        <v>165</v>
      </c>
      <c r="L1275" s="46"/>
      <c r="M1275" s="213" t="s">
        <v>19</v>
      </c>
      <c r="N1275" s="214" t="s">
        <v>43</v>
      </c>
      <c r="O1275" s="86"/>
      <c r="P1275" s="215">
        <f>O1275*H1275</f>
        <v>0</v>
      </c>
      <c r="Q1275" s="215">
        <v>0</v>
      </c>
      <c r="R1275" s="215">
        <f>Q1275*H1275</f>
        <v>0</v>
      </c>
      <c r="S1275" s="215">
        <v>0</v>
      </c>
      <c r="T1275" s="216">
        <f>S1275*H1275</f>
        <v>0</v>
      </c>
      <c r="U1275" s="40"/>
      <c r="V1275" s="40"/>
      <c r="W1275" s="40"/>
      <c r="X1275" s="40"/>
      <c r="Y1275" s="40"/>
      <c r="Z1275" s="40"/>
      <c r="AA1275" s="40"/>
      <c r="AB1275" s="40"/>
      <c r="AC1275" s="40"/>
      <c r="AD1275" s="40"/>
      <c r="AE1275" s="40"/>
      <c r="AR1275" s="217" t="s">
        <v>260</v>
      </c>
      <c r="AT1275" s="217" t="s">
        <v>161</v>
      </c>
      <c r="AU1275" s="217" t="s">
        <v>82</v>
      </c>
      <c r="AY1275" s="19" t="s">
        <v>159</v>
      </c>
      <c r="BE1275" s="218">
        <f>IF(N1275="základní",J1275,0)</f>
        <v>0</v>
      </c>
      <c r="BF1275" s="218">
        <f>IF(N1275="snížená",J1275,0)</f>
        <v>0</v>
      </c>
      <c r="BG1275" s="218">
        <f>IF(N1275="zákl. přenesená",J1275,0)</f>
        <v>0</v>
      </c>
      <c r="BH1275" s="218">
        <f>IF(N1275="sníž. přenesená",J1275,0)</f>
        <v>0</v>
      </c>
      <c r="BI1275" s="218">
        <f>IF(N1275="nulová",J1275,0)</f>
        <v>0</v>
      </c>
      <c r="BJ1275" s="19" t="s">
        <v>80</v>
      </c>
      <c r="BK1275" s="218">
        <f>ROUND(I1275*H1275,2)</f>
        <v>0</v>
      </c>
      <c r="BL1275" s="19" t="s">
        <v>260</v>
      </c>
      <c r="BM1275" s="217" t="s">
        <v>1623</v>
      </c>
    </row>
    <row r="1276" s="12" customFormat="1" ht="22.8" customHeight="1">
      <c r="A1276" s="12"/>
      <c r="B1276" s="190"/>
      <c r="C1276" s="191"/>
      <c r="D1276" s="192" t="s">
        <v>71</v>
      </c>
      <c r="E1276" s="204" t="s">
        <v>1624</v>
      </c>
      <c r="F1276" s="204" t="s">
        <v>1625</v>
      </c>
      <c r="G1276" s="191"/>
      <c r="H1276" s="191"/>
      <c r="I1276" s="194"/>
      <c r="J1276" s="205">
        <f>BK1276</f>
        <v>0</v>
      </c>
      <c r="K1276" s="191"/>
      <c r="L1276" s="196"/>
      <c r="M1276" s="197"/>
      <c r="N1276" s="198"/>
      <c r="O1276" s="198"/>
      <c r="P1276" s="199">
        <f>SUM(P1277:P1292)</f>
        <v>0</v>
      </c>
      <c r="Q1276" s="198"/>
      <c r="R1276" s="199">
        <f>SUM(R1277:R1292)</f>
        <v>0.36183150000000003</v>
      </c>
      <c r="S1276" s="198"/>
      <c r="T1276" s="200">
        <f>SUM(T1277:T1292)</f>
        <v>0</v>
      </c>
      <c r="U1276" s="12"/>
      <c r="V1276" s="12"/>
      <c r="W1276" s="12"/>
      <c r="X1276" s="12"/>
      <c r="Y1276" s="12"/>
      <c r="Z1276" s="12"/>
      <c r="AA1276" s="12"/>
      <c r="AB1276" s="12"/>
      <c r="AC1276" s="12"/>
      <c r="AD1276" s="12"/>
      <c r="AE1276" s="12"/>
      <c r="AR1276" s="201" t="s">
        <v>82</v>
      </c>
      <c r="AT1276" s="202" t="s">
        <v>71</v>
      </c>
      <c r="AU1276" s="202" t="s">
        <v>80</v>
      </c>
      <c r="AY1276" s="201" t="s">
        <v>159</v>
      </c>
      <c r="BK1276" s="203">
        <f>SUM(BK1277:BK1292)</f>
        <v>0</v>
      </c>
    </row>
    <row r="1277" s="2" customFormat="1" ht="24.15" customHeight="1">
      <c r="A1277" s="40"/>
      <c r="B1277" s="41"/>
      <c r="C1277" s="206" t="s">
        <v>1626</v>
      </c>
      <c r="D1277" s="206" t="s">
        <v>161</v>
      </c>
      <c r="E1277" s="207" t="s">
        <v>1627</v>
      </c>
      <c r="F1277" s="208" t="s">
        <v>1628</v>
      </c>
      <c r="G1277" s="209" t="s">
        <v>270</v>
      </c>
      <c r="H1277" s="210">
        <v>35.100000000000001</v>
      </c>
      <c r="I1277" s="211"/>
      <c r="J1277" s="212">
        <f>ROUND(I1277*H1277,2)</f>
        <v>0</v>
      </c>
      <c r="K1277" s="208" t="s">
        <v>165</v>
      </c>
      <c r="L1277" s="46"/>
      <c r="M1277" s="213" t="s">
        <v>19</v>
      </c>
      <c r="N1277" s="214" t="s">
        <v>43</v>
      </c>
      <c r="O1277" s="86"/>
      <c r="P1277" s="215">
        <f>O1277*H1277</f>
        <v>0</v>
      </c>
      <c r="Q1277" s="215">
        <v>0.0022200000000000002</v>
      </c>
      <c r="R1277" s="215">
        <f>Q1277*H1277</f>
        <v>0.077922000000000005</v>
      </c>
      <c r="S1277" s="215">
        <v>0</v>
      </c>
      <c r="T1277" s="216">
        <f>S1277*H1277</f>
        <v>0</v>
      </c>
      <c r="U1277" s="40"/>
      <c r="V1277" s="40"/>
      <c r="W1277" s="40"/>
      <c r="X1277" s="40"/>
      <c r="Y1277" s="40"/>
      <c r="Z1277" s="40"/>
      <c r="AA1277" s="40"/>
      <c r="AB1277" s="40"/>
      <c r="AC1277" s="40"/>
      <c r="AD1277" s="40"/>
      <c r="AE1277" s="40"/>
      <c r="AR1277" s="217" t="s">
        <v>260</v>
      </c>
      <c r="AT1277" s="217" t="s">
        <v>161</v>
      </c>
      <c r="AU1277" s="217" t="s">
        <v>82</v>
      </c>
      <c r="AY1277" s="19" t="s">
        <v>159</v>
      </c>
      <c r="BE1277" s="218">
        <f>IF(N1277="základní",J1277,0)</f>
        <v>0</v>
      </c>
      <c r="BF1277" s="218">
        <f>IF(N1277="snížená",J1277,0)</f>
        <v>0</v>
      </c>
      <c r="BG1277" s="218">
        <f>IF(N1277="zákl. přenesená",J1277,0)</f>
        <v>0</v>
      </c>
      <c r="BH1277" s="218">
        <f>IF(N1277="sníž. přenesená",J1277,0)</f>
        <v>0</v>
      </c>
      <c r="BI1277" s="218">
        <f>IF(N1277="nulová",J1277,0)</f>
        <v>0</v>
      </c>
      <c r="BJ1277" s="19" t="s">
        <v>80</v>
      </c>
      <c r="BK1277" s="218">
        <f>ROUND(I1277*H1277,2)</f>
        <v>0</v>
      </c>
      <c r="BL1277" s="19" t="s">
        <v>260</v>
      </c>
      <c r="BM1277" s="217" t="s">
        <v>1629</v>
      </c>
    </row>
    <row r="1278" s="14" customFormat="1">
      <c r="A1278" s="14"/>
      <c r="B1278" s="230"/>
      <c r="C1278" s="231"/>
      <c r="D1278" s="221" t="s">
        <v>168</v>
      </c>
      <c r="E1278" s="232" t="s">
        <v>19</v>
      </c>
      <c r="F1278" s="233" t="s">
        <v>1630</v>
      </c>
      <c r="G1278" s="231"/>
      <c r="H1278" s="234">
        <v>35.100000000000001</v>
      </c>
      <c r="I1278" s="235"/>
      <c r="J1278" s="231"/>
      <c r="K1278" s="231"/>
      <c r="L1278" s="236"/>
      <c r="M1278" s="237"/>
      <c r="N1278" s="238"/>
      <c r="O1278" s="238"/>
      <c r="P1278" s="238"/>
      <c r="Q1278" s="238"/>
      <c r="R1278" s="238"/>
      <c r="S1278" s="238"/>
      <c r="T1278" s="23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40" t="s">
        <v>168</v>
      </c>
      <c r="AU1278" s="240" t="s">
        <v>82</v>
      </c>
      <c r="AV1278" s="14" t="s">
        <v>82</v>
      </c>
      <c r="AW1278" s="14" t="s">
        <v>33</v>
      </c>
      <c r="AX1278" s="14" t="s">
        <v>72</v>
      </c>
      <c r="AY1278" s="240" t="s">
        <v>159</v>
      </c>
    </row>
    <row r="1279" s="15" customFormat="1">
      <c r="A1279" s="15"/>
      <c r="B1279" s="241"/>
      <c r="C1279" s="242"/>
      <c r="D1279" s="221" t="s">
        <v>168</v>
      </c>
      <c r="E1279" s="243" t="s">
        <v>19</v>
      </c>
      <c r="F1279" s="244" t="s">
        <v>173</v>
      </c>
      <c r="G1279" s="242"/>
      <c r="H1279" s="245">
        <v>35.100000000000001</v>
      </c>
      <c r="I1279" s="246"/>
      <c r="J1279" s="242"/>
      <c r="K1279" s="242"/>
      <c r="L1279" s="247"/>
      <c r="M1279" s="248"/>
      <c r="N1279" s="249"/>
      <c r="O1279" s="249"/>
      <c r="P1279" s="249"/>
      <c r="Q1279" s="249"/>
      <c r="R1279" s="249"/>
      <c r="S1279" s="249"/>
      <c r="T1279" s="250"/>
      <c r="U1279" s="15"/>
      <c r="V1279" s="15"/>
      <c r="W1279" s="15"/>
      <c r="X1279" s="15"/>
      <c r="Y1279" s="15"/>
      <c r="Z1279" s="15"/>
      <c r="AA1279" s="15"/>
      <c r="AB1279" s="15"/>
      <c r="AC1279" s="15"/>
      <c r="AD1279" s="15"/>
      <c r="AE1279" s="15"/>
      <c r="AT1279" s="251" t="s">
        <v>168</v>
      </c>
      <c r="AU1279" s="251" t="s">
        <v>82</v>
      </c>
      <c r="AV1279" s="15" t="s">
        <v>174</v>
      </c>
      <c r="AW1279" s="15" t="s">
        <v>33</v>
      </c>
      <c r="AX1279" s="15" t="s">
        <v>80</v>
      </c>
      <c r="AY1279" s="251" t="s">
        <v>159</v>
      </c>
    </row>
    <row r="1280" s="2" customFormat="1" ht="24.15" customHeight="1">
      <c r="A1280" s="40"/>
      <c r="B1280" s="41"/>
      <c r="C1280" s="206" t="s">
        <v>1631</v>
      </c>
      <c r="D1280" s="206" t="s">
        <v>161</v>
      </c>
      <c r="E1280" s="207" t="s">
        <v>1632</v>
      </c>
      <c r="F1280" s="208" t="s">
        <v>1633</v>
      </c>
      <c r="G1280" s="209" t="s">
        <v>270</v>
      </c>
      <c r="H1280" s="210">
        <v>37.450000000000003</v>
      </c>
      <c r="I1280" s="211"/>
      <c r="J1280" s="212">
        <f>ROUND(I1280*H1280,2)</f>
        <v>0</v>
      </c>
      <c r="K1280" s="208" t="s">
        <v>165</v>
      </c>
      <c r="L1280" s="46"/>
      <c r="M1280" s="213" t="s">
        <v>19</v>
      </c>
      <c r="N1280" s="214" t="s">
        <v>43</v>
      </c>
      <c r="O1280" s="86"/>
      <c r="P1280" s="215">
        <f>O1280*H1280</f>
        <v>0</v>
      </c>
      <c r="Q1280" s="215">
        <v>0.0029099999999999998</v>
      </c>
      <c r="R1280" s="215">
        <f>Q1280*H1280</f>
        <v>0.10897950000000001</v>
      </c>
      <c r="S1280" s="215">
        <v>0</v>
      </c>
      <c r="T1280" s="216">
        <f>S1280*H1280</f>
        <v>0</v>
      </c>
      <c r="U1280" s="40"/>
      <c r="V1280" s="40"/>
      <c r="W1280" s="40"/>
      <c r="X1280" s="40"/>
      <c r="Y1280" s="40"/>
      <c r="Z1280" s="40"/>
      <c r="AA1280" s="40"/>
      <c r="AB1280" s="40"/>
      <c r="AC1280" s="40"/>
      <c r="AD1280" s="40"/>
      <c r="AE1280" s="40"/>
      <c r="AR1280" s="217" t="s">
        <v>260</v>
      </c>
      <c r="AT1280" s="217" t="s">
        <v>161</v>
      </c>
      <c r="AU1280" s="217" t="s">
        <v>82</v>
      </c>
      <c r="AY1280" s="19" t="s">
        <v>159</v>
      </c>
      <c r="BE1280" s="218">
        <f>IF(N1280="základní",J1280,0)</f>
        <v>0</v>
      </c>
      <c r="BF1280" s="218">
        <f>IF(N1280="snížená",J1280,0)</f>
        <v>0</v>
      </c>
      <c r="BG1280" s="218">
        <f>IF(N1280="zákl. přenesená",J1280,0)</f>
        <v>0</v>
      </c>
      <c r="BH1280" s="218">
        <f>IF(N1280="sníž. přenesená",J1280,0)</f>
        <v>0</v>
      </c>
      <c r="BI1280" s="218">
        <f>IF(N1280="nulová",J1280,0)</f>
        <v>0</v>
      </c>
      <c r="BJ1280" s="19" t="s">
        <v>80</v>
      </c>
      <c r="BK1280" s="218">
        <f>ROUND(I1280*H1280,2)</f>
        <v>0</v>
      </c>
      <c r="BL1280" s="19" t="s">
        <v>260</v>
      </c>
      <c r="BM1280" s="217" t="s">
        <v>1634</v>
      </c>
    </row>
    <row r="1281" s="14" customFormat="1">
      <c r="A1281" s="14"/>
      <c r="B1281" s="230"/>
      <c r="C1281" s="231"/>
      <c r="D1281" s="221" t="s">
        <v>168</v>
      </c>
      <c r="E1281" s="232" t="s">
        <v>19</v>
      </c>
      <c r="F1281" s="233" t="s">
        <v>1635</v>
      </c>
      <c r="G1281" s="231"/>
      <c r="H1281" s="234">
        <v>37.450000000000003</v>
      </c>
      <c r="I1281" s="235"/>
      <c r="J1281" s="231"/>
      <c r="K1281" s="231"/>
      <c r="L1281" s="236"/>
      <c r="M1281" s="237"/>
      <c r="N1281" s="238"/>
      <c r="O1281" s="238"/>
      <c r="P1281" s="238"/>
      <c r="Q1281" s="238"/>
      <c r="R1281" s="238"/>
      <c r="S1281" s="238"/>
      <c r="T1281" s="23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40" t="s">
        <v>168</v>
      </c>
      <c r="AU1281" s="240" t="s">
        <v>82</v>
      </c>
      <c r="AV1281" s="14" t="s">
        <v>82</v>
      </c>
      <c r="AW1281" s="14" t="s">
        <v>33</v>
      </c>
      <c r="AX1281" s="14" t="s">
        <v>72</v>
      </c>
      <c r="AY1281" s="240" t="s">
        <v>159</v>
      </c>
    </row>
    <row r="1282" s="15" customFormat="1">
      <c r="A1282" s="15"/>
      <c r="B1282" s="241"/>
      <c r="C1282" s="242"/>
      <c r="D1282" s="221" t="s">
        <v>168</v>
      </c>
      <c r="E1282" s="243" t="s">
        <v>19</v>
      </c>
      <c r="F1282" s="244" t="s">
        <v>173</v>
      </c>
      <c r="G1282" s="242"/>
      <c r="H1282" s="245">
        <v>37.450000000000003</v>
      </c>
      <c r="I1282" s="246"/>
      <c r="J1282" s="242"/>
      <c r="K1282" s="242"/>
      <c r="L1282" s="247"/>
      <c r="M1282" s="248"/>
      <c r="N1282" s="249"/>
      <c r="O1282" s="249"/>
      <c r="P1282" s="249"/>
      <c r="Q1282" s="249"/>
      <c r="R1282" s="249"/>
      <c r="S1282" s="249"/>
      <c r="T1282" s="250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51" t="s">
        <v>168</v>
      </c>
      <c r="AU1282" s="251" t="s">
        <v>82</v>
      </c>
      <c r="AV1282" s="15" t="s">
        <v>174</v>
      </c>
      <c r="AW1282" s="15" t="s">
        <v>33</v>
      </c>
      <c r="AX1282" s="15" t="s">
        <v>80</v>
      </c>
      <c r="AY1282" s="251" t="s">
        <v>159</v>
      </c>
    </row>
    <row r="1283" s="2" customFormat="1" ht="21.75" customHeight="1">
      <c r="A1283" s="40"/>
      <c r="B1283" s="41"/>
      <c r="C1283" s="206" t="s">
        <v>1636</v>
      </c>
      <c r="D1283" s="206" t="s">
        <v>161</v>
      </c>
      <c r="E1283" s="207" t="s">
        <v>1637</v>
      </c>
      <c r="F1283" s="208" t="s">
        <v>1638</v>
      </c>
      <c r="G1283" s="209" t="s">
        <v>270</v>
      </c>
      <c r="H1283" s="210">
        <v>59</v>
      </c>
      <c r="I1283" s="211"/>
      <c r="J1283" s="212">
        <f>ROUND(I1283*H1283,2)</f>
        <v>0</v>
      </c>
      <c r="K1283" s="208" t="s">
        <v>165</v>
      </c>
      <c r="L1283" s="46"/>
      <c r="M1283" s="213" t="s">
        <v>19</v>
      </c>
      <c r="N1283" s="214" t="s">
        <v>43</v>
      </c>
      <c r="O1283" s="86"/>
      <c r="P1283" s="215">
        <f>O1283*H1283</f>
        <v>0</v>
      </c>
      <c r="Q1283" s="215">
        <v>0.0016900000000000001</v>
      </c>
      <c r="R1283" s="215">
        <f>Q1283*H1283</f>
        <v>0.099710000000000007</v>
      </c>
      <c r="S1283" s="215">
        <v>0</v>
      </c>
      <c r="T1283" s="216">
        <f>S1283*H1283</f>
        <v>0</v>
      </c>
      <c r="U1283" s="40"/>
      <c r="V1283" s="40"/>
      <c r="W1283" s="40"/>
      <c r="X1283" s="40"/>
      <c r="Y1283" s="40"/>
      <c r="Z1283" s="40"/>
      <c r="AA1283" s="40"/>
      <c r="AB1283" s="40"/>
      <c r="AC1283" s="40"/>
      <c r="AD1283" s="40"/>
      <c r="AE1283" s="40"/>
      <c r="AR1283" s="217" t="s">
        <v>260</v>
      </c>
      <c r="AT1283" s="217" t="s">
        <v>161</v>
      </c>
      <c r="AU1283" s="217" t="s">
        <v>82</v>
      </c>
      <c r="AY1283" s="19" t="s">
        <v>159</v>
      </c>
      <c r="BE1283" s="218">
        <f>IF(N1283="základní",J1283,0)</f>
        <v>0</v>
      </c>
      <c r="BF1283" s="218">
        <f>IF(N1283="snížená",J1283,0)</f>
        <v>0</v>
      </c>
      <c r="BG1283" s="218">
        <f>IF(N1283="zákl. přenesená",J1283,0)</f>
        <v>0</v>
      </c>
      <c r="BH1283" s="218">
        <f>IF(N1283="sníž. přenesená",J1283,0)</f>
        <v>0</v>
      </c>
      <c r="BI1283" s="218">
        <f>IF(N1283="nulová",J1283,0)</f>
        <v>0</v>
      </c>
      <c r="BJ1283" s="19" t="s">
        <v>80</v>
      </c>
      <c r="BK1283" s="218">
        <f>ROUND(I1283*H1283,2)</f>
        <v>0</v>
      </c>
      <c r="BL1283" s="19" t="s">
        <v>260</v>
      </c>
      <c r="BM1283" s="217" t="s">
        <v>1639</v>
      </c>
    </row>
    <row r="1284" s="14" customFormat="1">
      <c r="A1284" s="14"/>
      <c r="B1284" s="230"/>
      <c r="C1284" s="231"/>
      <c r="D1284" s="221" t="s">
        <v>168</v>
      </c>
      <c r="E1284" s="232" t="s">
        <v>19</v>
      </c>
      <c r="F1284" s="233" t="s">
        <v>1640</v>
      </c>
      <c r="G1284" s="231"/>
      <c r="H1284" s="234">
        <v>59</v>
      </c>
      <c r="I1284" s="235"/>
      <c r="J1284" s="231"/>
      <c r="K1284" s="231"/>
      <c r="L1284" s="236"/>
      <c r="M1284" s="237"/>
      <c r="N1284" s="238"/>
      <c r="O1284" s="238"/>
      <c r="P1284" s="238"/>
      <c r="Q1284" s="238"/>
      <c r="R1284" s="238"/>
      <c r="S1284" s="238"/>
      <c r="T1284" s="23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40" t="s">
        <v>168</v>
      </c>
      <c r="AU1284" s="240" t="s">
        <v>82</v>
      </c>
      <c r="AV1284" s="14" t="s">
        <v>82</v>
      </c>
      <c r="AW1284" s="14" t="s">
        <v>33</v>
      </c>
      <c r="AX1284" s="14" t="s">
        <v>72</v>
      </c>
      <c r="AY1284" s="240" t="s">
        <v>159</v>
      </c>
    </row>
    <row r="1285" s="15" customFormat="1">
      <c r="A1285" s="15"/>
      <c r="B1285" s="241"/>
      <c r="C1285" s="242"/>
      <c r="D1285" s="221" t="s">
        <v>168</v>
      </c>
      <c r="E1285" s="243" t="s">
        <v>19</v>
      </c>
      <c r="F1285" s="244" t="s">
        <v>173</v>
      </c>
      <c r="G1285" s="242"/>
      <c r="H1285" s="245">
        <v>59</v>
      </c>
      <c r="I1285" s="246"/>
      <c r="J1285" s="242"/>
      <c r="K1285" s="242"/>
      <c r="L1285" s="247"/>
      <c r="M1285" s="248"/>
      <c r="N1285" s="249"/>
      <c r="O1285" s="249"/>
      <c r="P1285" s="249"/>
      <c r="Q1285" s="249"/>
      <c r="R1285" s="249"/>
      <c r="S1285" s="249"/>
      <c r="T1285" s="250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15"/>
      <c r="AT1285" s="251" t="s">
        <v>168</v>
      </c>
      <c r="AU1285" s="251" t="s">
        <v>82</v>
      </c>
      <c r="AV1285" s="15" t="s">
        <v>174</v>
      </c>
      <c r="AW1285" s="15" t="s">
        <v>33</v>
      </c>
      <c r="AX1285" s="15" t="s">
        <v>80</v>
      </c>
      <c r="AY1285" s="251" t="s">
        <v>159</v>
      </c>
    </row>
    <row r="1286" s="2" customFormat="1" ht="24.15" customHeight="1">
      <c r="A1286" s="40"/>
      <c r="B1286" s="41"/>
      <c r="C1286" s="206" t="s">
        <v>1641</v>
      </c>
      <c r="D1286" s="206" t="s">
        <v>161</v>
      </c>
      <c r="E1286" s="207" t="s">
        <v>1642</v>
      </c>
      <c r="F1286" s="208" t="s">
        <v>1643</v>
      </c>
      <c r="G1286" s="209" t="s">
        <v>235</v>
      </c>
      <c r="H1286" s="210">
        <v>4</v>
      </c>
      <c r="I1286" s="211"/>
      <c r="J1286" s="212">
        <f>ROUND(I1286*H1286,2)</f>
        <v>0</v>
      </c>
      <c r="K1286" s="208" t="s">
        <v>165</v>
      </c>
      <c r="L1286" s="46"/>
      <c r="M1286" s="213" t="s">
        <v>19</v>
      </c>
      <c r="N1286" s="214" t="s">
        <v>43</v>
      </c>
      <c r="O1286" s="86"/>
      <c r="P1286" s="215">
        <f>O1286*H1286</f>
        <v>0</v>
      </c>
      <c r="Q1286" s="215">
        <v>0.00036000000000000002</v>
      </c>
      <c r="R1286" s="215">
        <f>Q1286*H1286</f>
        <v>0.0014400000000000001</v>
      </c>
      <c r="S1286" s="215">
        <v>0</v>
      </c>
      <c r="T1286" s="216">
        <f>S1286*H1286</f>
        <v>0</v>
      </c>
      <c r="U1286" s="40"/>
      <c r="V1286" s="40"/>
      <c r="W1286" s="40"/>
      <c r="X1286" s="40"/>
      <c r="Y1286" s="40"/>
      <c r="Z1286" s="40"/>
      <c r="AA1286" s="40"/>
      <c r="AB1286" s="40"/>
      <c r="AC1286" s="40"/>
      <c r="AD1286" s="40"/>
      <c r="AE1286" s="40"/>
      <c r="AR1286" s="217" t="s">
        <v>260</v>
      </c>
      <c r="AT1286" s="217" t="s">
        <v>161</v>
      </c>
      <c r="AU1286" s="217" t="s">
        <v>82</v>
      </c>
      <c r="AY1286" s="19" t="s">
        <v>159</v>
      </c>
      <c r="BE1286" s="218">
        <f>IF(N1286="základní",J1286,0)</f>
        <v>0</v>
      </c>
      <c r="BF1286" s="218">
        <f>IF(N1286="snížená",J1286,0)</f>
        <v>0</v>
      </c>
      <c r="BG1286" s="218">
        <f>IF(N1286="zákl. přenesená",J1286,0)</f>
        <v>0</v>
      </c>
      <c r="BH1286" s="218">
        <f>IF(N1286="sníž. přenesená",J1286,0)</f>
        <v>0</v>
      </c>
      <c r="BI1286" s="218">
        <f>IF(N1286="nulová",J1286,0)</f>
        <v>0</v>
      </c>
      <c r="BJ1286" s="19" t="s">
        <v>80</v>
      </c>
      <c r="BK1286" s="218">
        <f>ROUND(I1286*H1286,2)</f>
        <v>0</v>
      </c>
      <c r="BL1286" s="19" t="s">
        <v>260</v>
      </c>
      <c r="BM1286" s="217" t="s">
        <v>1644</v>
      </c>
    </row>
    <row r="1287" s="14" customFormat="1">
      <c r="A1287" s="14"/>
      <c r="B1287" s="230"/>
      <c r="C1287" s="231"/>
      <c r="D1287" s="221" t="s">
        <v>168</v>
      </c>
      <c r="E1287" s="232" t="s">
        <v>19</v>
      </c>
      <c r="F1287" s="233" t="s">
        <v>1645</v>
      </c>
      <c r="G1287" s="231"/>
      <c r="H1287" s="234">
        <v>4</v>
      </c>
      <c r="I1287" s="235"/>
      <c r="J1287" s="231"/>
      <c r="K1287" s="231"/>
      <c r="L1287" s="236"/>
      <c r="M1287" s="237"/>
      <c r="N1287" s="238"/>
      <c r="O1287" s="238"/>
      <c r="P1287" s="238"/>
      <c r="Q1287" s="238"/>
      <c r="R1287" s="238"/>
      <c r="S1287" s="238"/>
      <c r="T1287" s="23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40" t="s">
        <v>168</v>
      </c>
      <c r="AU1287" s="240" t="s">
        <v>82</v>
      </c>
      <c r="AV1287" s="14" t="s">
        <v>82</v>
      </c>
      <c r="AW1287" s="14" t="s">
        <v>33</v>
      </c>
      <c r="AX1287" s="14" t="s">
        <v>72</v>
      </c>
      <c r="AY1287" s="240" t="s">
        <v>159</v>
      </c>
    </row>
    <row r="1288" s="15" customFormat="1">
      <c r="A1288" s="15"/>
      <c r="B1288" s="241"/>
      <c r="C1288" s="242"/>
      <c r="D1288" s="221" t="s">
        <v>168</v>
      </c>
      <c r="E1288" s="243" t="s">
        <v>19</v>
      </c>
      <c r="F1288" s="244" t="s">
        <v>173</v>
      </c>
      <c r="G1288" s="242"/>
      <c r="H1288" s="245">
        <v>4</v>
      </c>
      <c r="I1288" s="246"/>
      <c r="J1288" s="242"/>
      <c r="K1288" s="242"/>
      <c r="L1288" s="247"/>
      <c r="M1288" s="248"/>
      <c r="N1288" s="249"/>
      <c r="O1288" s="249"/>
      <c r="P1288" s="249"/>
      <c r="Q1288" s="249"/>
      <c r="R1288" s="249"/>
      <c r="S1288" s="249"/>
      <c r="T1288" s="250"/>
      <c r="U1288" s="15"/>
      <c r="V1288" s="15"/>
      <c r="W1288" s="15"/>
      <c r="X1288" s="15"/>
      <c r="Y1288" s="15"/>
      <c r="Z1288" s="15"/>
      <c r="AA1288" s="15"/>
      <c r="AB1288" s="15"/>
      <c r="AC1288" s="15"/>
      <c r="AD1288" s="15"/>
      <c r="AE1288" s="15"/>
      <c r="AT1288" s="251" t="s">
        <v>168</v>
      </c>
      <c r="AU1288" s="251" t="s">
        <v>82</v>
      </c>
      <c r="AV1288" s="15" t="s">
        <v>174</v>
      </c>
      <c r="AW1288" s="15" t="s">
        <v>33</v>
      </c>
      <c r="AX1288" s="15" t="s">
        <v>80</v>
      </c>
      <c r="AY1288" s="251" t="s">
        <v>159</v>
      </c>
    </row>
    <row r="1289" s="2" customFormat="1" ht="24.15" customHeight="1">
      <c r="A1289" s="40"/>
      <c r="B1289" s="41"/>
      <c r="C1289" s="206" t="s">
        <v>1646</v>
      </c>
      <c r="D1289" s="206" t="s">
        <v>161</v>
      </c>
      <c r="E1289" s="207" t="s">
        <v>1647</v>
      </c>
      <c r="F1289" s="208" t="s">
        <v>1648</v>
      </c>
      <c r="G1289" s="209" t="s">
        <v>270</v>
      </c>
      <c r="H1289" s="210">
        <v>34</v>
      </c>
      <c r="I1289" s="211"/>
      <c r="J1289" s="212">
        <f>ROUND(I1289*H1289,2)</f>
        <v>0</v>
      </c>
      <c r="K1289" s="208" t="s">
        <v>165</v>
      </c>
      <c r="L1289" s="46"/>
      <c r="M1289" s="213" t="s">
        <v>19</v>
      </c>
      <c r="N1289" s="214" t="s">
        <v>43</v>
      </c>
      <c r="O1289" s="86"/>
      <c r="P1289" s="215">
        <f>O1289*H1289</f>
        <v>0</v>
      </c>
      <c r="Q1289" s="215">
        <v>0.0021700000000000001</v>
      </c>
      <c r="R1289" s="215">
        <f>Q1289*H1289</f>
        <v>0.073779999999999998</v>
      </c>
      <c r="S1289" s="215">
        <v>0</v>
      </c>
      <c r="T1289" s="216">
        <f>S1289*H1289</f>
        <v>0</v>
      </c>
      <c r="U1289" s="40"/>
      <c r="V1289" s="40"/>
      <c r="W1289" s="40"/>
      <c r="X1289" s="40"/>
      <c r="Y1289" s="40"/>
      <c r="Z1289" s="40"/>
      <c r="AA1289" s="40"/>
      <c r="AB1289" s="40"/>
      <c r="AC1289" s="40"/>
      <c r="AD1289" s="40"/>
      <c r="AE1289" s="40"/>
      <c r="AR1289" s="217" t="s">
        <v>260</v>
      </c>
      <c r="AT1289" s="217" t="s">
        <v>161</v>
      </c>
      <c r="AU1289" s="217" t="s">
        <v>82</v>
      </c>
      <c r="AY1289" s="19" t="s">
        <v>159</v>
      </c>
      <c r="BE1289" s="218">
        <f>IF(N1289="základní",J1289,0)</f>
        <v>0</v>
      </c>
      <c r="BF1289" s="218">
        <f>IF(N1289="snížená",J1289,0)</f>
        <v>0</v>
      </c>
      <c r="BG1289" s="218">
        <f>IF(N1289="zákl. přenesená",J1289,0)</f>
        <v>0</v>
      </c>
      <c r="BH1289" s="218">
        <f>IF(N1289="sníž. přenesená",J1289,0)</f>
        <v>0</v>
      </c>
      <c r="BI1289" s="218">
        <f>IF(N1289="nulová",J1289,0)</f>
        <v>0</v>
      </c>
      <c r="BJ1289" s="19" t="s">
        <v>80</v>
      </c>
      <c r="BK1289" s="218">
        <f>ROUND(I1289*H1289,2)</f>
        <v>0</v>
      </c>
      <c r="BL1289" s="19" t="s">
        <v>260</v>
      </c>
      <c r="BM1289" s="217" t="s">
        <v>1649</v>
      </c>
    </row>
    <row r="1290" s="14" customFormat="1">
      <c r="A1290" s="14"/>
      <c r="B1290" s="230"/>
      <c r="C1290" s="231"/>
      <c r="D1290" s="221" t="s">
        <v>168</v>
      </c>
      <c r="E1290" s="232" t="s">
        <v>19</v>
      </c>
      <c r="F1290" s="233" t="s">
        <v>1650</v>
      </c>
      <c r="G1290" s="231"/>
      <c r="H1290" s="234">
        <v>34</v>
      </c>
      <c r="I1290" s="235"/>
      <c r="J1290" s="231"/>
      <c r="K1290" s="231"/>
      <c r="L1290" s="236"/>
      <c r="M1290" s="237"/>
      <c r="N1290" s="238"/>
      <c r="O1290" s="238"/>
      <c r="P1290" s="238"/>
      <c r="Q1290" s="238"/>
      <c r="R1290" s="238"/>
      <c r="S1290" s="238"/>
      <c r="T1290" s="239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40" t="s">
        <v>168</v>
      </c>
      <c r="AU1290" s="240" t="s">
        <v>82</v>
      </c>
      <c r="AV1290" s="14" t="s">
        <v>82</v>
      </c>
      <c r="AW1290" s="14" t="s">
        <v>33</v>
      </c>
      <c r="AX1290" s="14" t="s">
        <v>72</v>
      </c>
      <c r="AY1290" s="240" t="s">
        <v>159</v>
      </c>
    </row>
    <row r="1291" s="15" customFormat="1">
      <c r="A1291" s="15"/>
      <c r="B1291" s="241"/>
      <c r="C1291" s="242"/>
      <c r="D1291" s="221" t="s">
        <v>168</v>
      </c>
      <c r="E1291" s="243" t="s">
        <v>19</v>
      </c>
      <c r="F1291" s="244" t="s">
        <v>173</v>
      </c>
      <c r="G1291" s="242"/>
      <c r="H1291" s="245">
        <v>34</v>
      </c>
      <c r="I1291" s="246"/>
      <c r="J1291" s="242"/>
      <c r="K1291" s="242"/>
      <c r="L1291" s="247"/>
      <c r="M1291" s="248"/>
      <c r="N1291" s="249"/>
      <c r="O1291" s="249"/>
      <c r="P1291" s="249"/>
      <c r="Q1291" s="249"/>
      <c r="R1291" s="249"/>
      <c r="S1291" s="249"/>
      <c r="T1291" s="250"/>
      <c r="U1291" s="15"/>
      <c r="V1291" s="15"/>
      <c r="W1291" s="15"/>
      <c r="X1291" s="15"/>
      <c r="Y1291" s="15"/>
      <c r="Z1291" s="15"/>
      <c r="AA1291" s="15"/>
      <c r="AB1291" s="15"/>
      <c r="AC1291" s="15"/>
      <c r="AD1291" s="15"/>
      <c r="AE1291" s="15"/>
      <c r="AT1291" s="251" t="s">
        <v>168</v>
      </c>
      <c r="AU1291" s="251" t="s">
        <v>82</v>
      </c>
      <c r="AV1291" s="15" t="s">
        <v>174</v>
      </c>
      <c r="AW1291" s="15" t="s">
        <v>33</v>
      </c>
      <c r="AX1291" s="15" t="s">
        <v>80</v>
      </c>
      <c r="AY1291" s="251" t="s">
        <v>159</v>
      </c>
    </row>
    <row r="1292" s="2" customFormat="1" ht="24.15" customHeight="1">
      <c r="A1292" s="40"/>
      <c r="B1292" s="41"/>
      <c r="C1292" s="206" t="s">
        <v>1651</v>
      </c>
      <c r="D1292" s="206" t="s">
        <v>161</v>
      </c>
      <c r="E1292" s="207" t="s">
        <v>1652</v>
      </c>
      <c r="F1292" s="208" t="s">
        <v>1653</v>
      </c>
      <c r="G1292" s="209" t="s">
        <v>207</v>
      </c>
      <c r="H1292" s="210">
        <v>0.36199999999999999</v>
      </c>
      <c r="I1292" s="211"/>
      <c r="J1292" s="212">
        <f>ROUND(I1292*H1292,2)</f>
        <v>0</v>
      </c>
      <c r="K1292" s="208" t="s">
        <v>165</v>
      </c>
      <c r="L1292" s="46"/>
      <c r="M1292" s="213" t="s">
        <v>19</v>
      </c>
      <c r="N1292" s="214" t="s">
        <v>43</v>
      </c>
      <c r="O1292" s="86"/>
      <c r="P1292" s="215">
        <f>O1292*H1292</f>
        <v>0</v>
      </c>
      <c r="Q1292" s="215">
        <v>0</v>
      </c>
      <c r="R1292" s="215">
        <f>Q1292*H1292</f>
        <v>0</v>
      </c>
      <c r="S1292" s="215">
        <v>0</v>
      </c>
      <c r="T1292" s="216">
        <f>S1292*H1292</f>
        <v>0</v>
      </c>
      <c r="U1292" s="40"/>
      <c r="V1292" s="40"/>
      <c r="W1292" s="40"/>
      <c r="X1292" s="40"/>
      <c r="Y1292" s="40"/>
      <c r="Z1292" s="40"/>
      <c r="AA1292" s="40"/>
      <c r="AB1292" s="40"/>
      <c r="AC1292" s="40"/>
      <c r="AD1292" s="40"/>
      <c r="AE1292" s="40"/>
      <c r="AR1292" s="217" t="s">
        <v>260</v>
      </c>
      <c r="AT1292" s="217" t="s">
        <v>161</v>
      </c>
      <c r="AU1292" s="217" t="s">
        <v>82</v>
      </c>
      <c r="AY1292" s="19" t="s">
        <v>159</v>
      </c>
      <c r="BE1292" s="218">
        <f>IF(N1292="základní",J1292,0)</f>
        <v>0</v>
      </c>
      <c r="BF1292" s="218">
        <f>IF(N1292="snížená",J1292,0)</f>
        <v>0</v>
      </c>
      <c r="BG1292" s="218">
        <f>IF(N1292="zákl. přenesená",J1292,0)</f>
        <v>0</v>
      </c>
      <c r="BH1292" s="218">
        <f>IF(N1292="sníž. přenesená",J1292,0)</f>
        <v>0</v>
      </c>
      <c r="BI1292" s="218">
        <f>IF(N1292="nulová",J1292,0)</f>
        <v>0</v>
      </c>
      <c r="BJ1292" s="19" t="s">
        <v>80</v>
      </c>
      <c r="BK1292" s="218">
        <f>ROUND(I1292*H1292,2)</f>
        <v>0</v>
      </c>
      <c r="BL1292" s="19" t="s">
        <v>260</v>
      </c>
      <c r="BM1292" s="217" t="s">
        <v>1654</v>
      </c>
    </row>
    <row r="1293" s="12" customFormat="1" ht="22.8" customHeight="1">
      <c r="A1293" s="12"/>
      <c r="B1293" s="190"/>
      <c r="C1293" s="191"/>
      <c r="D1293" s="192" t="s">
        <v>71</v>
      </c>
      <c r="E1293" s="204" t="s">
        <v>1655</v>
      </c>
      <c r="F1293" s="204" t="s">
        <v>1656</v>
      </c>
      <c r="G1293" s="191"/>
      <c r="H1293" s="191"/>
      <c r="I1293" s="194"/>
      <c r="J1293" s="205">
        <f>BK1293</f>
        <v>0</v>
      </c>
      <c r="K1293" s="191"/>
      <c r="L1293" s="196"/>
      <c r="M1293" s="197"/>
      <c r="N1293" s="198"/>
      <c r="O1293" s="198"/>
      <c r="P1293" s="199">
        <f>SUM(P1294:P1313)</f>
        <v>0</v>
      </c>
      <c r="Q1293" s="198"/>
      <c r="R1293" s="199">
        <f>SUM(R1294:R1313)</f>
        <v>0.11600000000000001</v>
      </c>
      <c r="S1293" s="198"/>
      <c r="T1293" s="200">
        <f>SUM(T1294:T1313)</f>
        <v>0.096000000000000002</v>
      </c>
      <c r="U1293" s="12"/>
      <c r="V1293" s="12"/>
      <c r="W1293" s="12"/>
      <c r="X1293" s="12"/>
      <c r="Y1293" s="12"/>
      <c r="Z1293" s="12"/>
      <c r="AA1293" s="12"/>
      <c r="AB1293" s="12"/>
      <c r="AC1293" s="12"/>
      <c r="AD1293" s="12"/>
      <c r="AE1293" s="12"/>
      <c r="AR1293" s="201" t="s">
        <v>82</v>
      </c>
      <c r="AT1293" s="202" t="s">
        <v>71</v>
      </c>
      <c r="AU1293" s="202" t="s">
        <v>80</v>
      </c>
      <c r="AY1293" s="201" t="s">
        <v>159</v>
      </c>
      <c r="BK1293" s="203">
        <f>SUM(BK1294:BK1313)</f>
        <v>0</v>
      </c>
    </row>
    <row r="1294" s="2" customFormat="1" ht="24.15" customHeight="1">
      <c r="A1294" s="40"/>
      <c r="B1294" s="41"/>
      <c r="C1294" s="206" t="s">
        <v>1657</v>
      </c>
      <c r="D1294" s="206" t="s">
        <v>161</v>
      </c>
      <c r="E1294" s="207" t="s">
        <v>1658</v>
      </c>
      <c r="F1294" s="208" t="s">
        <v>1659</v>
      </c>
      <c r="G1294" s="209" t="s">
        <v>235</v>
      </c>
      <c r="H1294" s="210">
        <v>7</v>
      </c>
      <c r="I1294" s="211"/>
      <c r="J1294" s="212">
        <f>ROUND(I1294*H1294,2)</f>
        <v>0</v>
      </c>
      <c r="K1294" s="208" t="s">
        <v>165</v>
      </c>
      <c r="L1294" s="46"/>
      <c r="M1294" s="213" t="s">
        <v>19</v>
      </c>
      <c r="N1294" s="214" t="s">
        <v>43</v>
      </c>
      <c r="O1294" s="86"/>
      <c r="P1294" s="215">
        <f>O1294*H1294</f>
        <v>0</v>
      </c>
      <c r="Q1294" s="215">
        <v>0</v>
      </c>
      <c r="R1294" s="215">
        <f>Q1294*H1294</f>
        <v>0</v>
      </c>
      <c r="S1294" s="215">
        <v>0</v>
      </c>
      <c r="T1294" s="216">
        <f>S1294*H1294</f>
        <v>0</v>
      </c>
      <c r="U1294" s="40"/>
      <c r="V1294" s="40"/>
      <c r="W1294" s="40"/>
      <c r="X1294" s="40"/>
      <c r="Y1294" s="40"/>
      <c r="Z1294" s="40"/>
      <c r="AA1294" s="40"/>
      <c r="AB1294" s="40"/>
      <c r="AC1294" s="40"/>
      <c r="AD1294" s="40"/>
      <c r="AE1294" s="40"/>
      <c r="AR1294" s="217" t="s">
        <v>260</v>
      </c>
      <c r="AT1294" s="217" t="s">
        <v>161</v>
      </c>
      <c r="AU1294" s="217" t="s">
        <v>82</v>
      </c>
      <c r="AY1294" s="19" t="s">
        <v>159</v>
      </c>
      <c r="BE1294" s="218">
        <f>IF(N1294="základní",J1294,0)</f>
        <v>0</v>
      </c>
      <c r="BF1294" s="218">
        <f>IF(N1294="snížená",J1294,0)</f>
        <v>0</v>
      </c>
      <c r="BG1294" s="218">
        <f>IF(N1294="zákl. přenesená",J1294,0)</f>
        <v>0</v>
      </c>
      <c r="BH1294" s="218">
        <f>IF(N1294="sníž. přenesená",J1294,0)</f>
        <v>0</v>
      </c>
      <c r="BI1294" s="218">
        <f>IF(N1294="nulová",J1294,0)</f>
        <v>0</v>
      </c>
      <c r="BJ1294" s="19" t="s">
        <v>80</v>
      </c>
      <c r="BK1294" s="218">
        <f>ROUND(I1294*H1294,2)</f>
        <v>0</v>
      </c>
      <c r="BL1294" s="19" t="s">
        <v>260</v>
      </c>
      <c r="BM1294" s="217" t="s">
        <v>1660</v>
      </c>
    </row>
    <row r="1295" s="14" customFormat="1">
      <c r="A1295" s="14"/>
      <c r="B1295" s="230"/>
      <c r="C1295" s="231"/>
      <c r="D1295" s="221" t="s">
        <v>168</v>
      </c>
      <c r="E1295" s="232" t="s">
        <v>19</v>
      </c>
      <c r="F1295" s="233" t="s">
        <v>1661</v>
      </c>
      <c r="G1295" s="231"/>
      <c r="H1295" s="234">
        <v>1</v>
      </c>
      <c r="I1295" s="235"/>
      <c r="J1295" s="231"/>
      <c r="K1295" s="231"/>
      <c r="L1295" s="236"/>
      <c r="M1295" s="237"/>
      <c r="N1295" s="238"/>
      <c r="O1295" s="238"/>
      <c r="P1295" s="238"/>
      <c r="Q1295" s="238"/>
      <c r="R1295" s="238"/>
      <c r="S1295" s="238"/>
      <c r="T1295" s="23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40" t="s">
        <v>168</v>
      </c>
      <c r="AU1295" s="240" t="s">
        <v>82</v>
      </c>
      <c r="AV1295" s="14" t="s">
        <v>82</v>
      </c>
      <c r="AW1295" s="14" t="s">
        <v>33</v>
      </c>
      <c r="AX1295" s="14" t="s">
        <v>72</v>
      </c>
      <c r="AY1295" s="240" t="s">
        <v>159</v>
      </c>
    </row>
    <row r="1296" s="14" customFormat="1">
      <c r="A1296" s="14"/>
      <c r="B1296" s="230"/>
      <c r="C1296" s="231"/>
      <c r="D1296" s="221" t="s">
        <v>168</v>
      </c>
      <c r="E1296" s="232" t="s">
        <v>19</v>
      </c>
      <c r="F1296" s="233" t="s">
        <v>1662</v>
      </c>
      <c r="G1296" s="231"/>
      <c r="H1296" s="234">
        <v>2</v>
      </c>
      <c r="I1296" s="235"/>
      <c r="J1296" s="231"/>
      <c r="K1296" s="231"/>
      <c r="L1296" s="236"/>
      <c r="M1296" s="237"/>
      <c r="N1296" s="238"/>
      <c r="O1296" s="238"/>
      <c r="P1296" s="238"/>
      <c r="Q1296" s="238"/>
      <c r="R1296" s="238"/>
      <c r="S1296" s="238"/>
      <c r="T1296" s="23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40" t="s">
        <v>168</v>
      </c>
      <c r="AU1296" s="240" t="s">
        <v>82</v>
      </c>
      <c r="AV1296" s="14" t="s">
        <v>82</v>
      </c>
      <c r="AW1296" s="14" t="s">
        <v>33</v>
      </c>
      <c r="AX1296" s="14" t="s">
        <v>72</v>
      </c>
      <c r="AY1296" s="240" t="s">
        <v>159</v>
      </c>
    </row>
    <row r="1297" s="14" customFormat="1">
      <c r="A1297" s="14"/>
      <c r="B1297" s="230"/>
      <c r="C1297" s="231"/>
      <c r="D1297" s="221" t="s">
        <v>168</v>
      </c>
      <c r="E1297" s="232" t="s">
        <v>19</v>
      </c>
      <c r="F1297" s="233" t="s">
        <v>671</v>
      </c>
      <c r="G1297" s="231"/>
      <c r="H1297" s="234">
        <v>1</v>
      </c>
      <c r="I1297" s="235"/>
      <c r="J1297" s="231"/>
      <c r="K1297" s="231"/>
      <c r="L1297" s="236"/>
      <c r="M1297" s="237"/>
      <c r="N1297" s="238"/>
      <c r="O1297" s="238"/>
      <c r="P1297" s="238"/>
      <c r="Q1297" s="238"/>
      <c r="R1297" s="238"/>
      <c r="S1297" s="238"/>
      <c r="T1297" s="23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40" t="s">
        <v>168</v>
      </c>
      <c r="AU1297" s="240" t="s">
        <v>82</v>
      </c>
      <c r="AV1297" s="14" t="s">
        <v>82</v>
      </c>
      <c r="AW1297" s="14" t="s">
        <v>33</v>
      </c>
      <c r="AX1297" s="14" t="s">
        <v>72</v>
      </c>
      <c r="AY1297" s="240" t="s">
        <v>159</v>
      </c>
    </row>
    <row r="1298" s="14" customFormat="1">
      <c r="A1298" s="14"/>
      <c r="B1298" s="230"/>
      <c r="C1298" s="231"/>
      <c r="D1298" s="221" t="s">
        <v>168</v>
      </c>
      <c r="E1298" s="232" t="s">
        <v>19</v>
      </c>
      <c r="F1298" s="233" t="s">
        <v>672</v>
      </c>
      <c r="G1298" s="231"/>
      <c r="H1298" s="234">
        <v>1</v>
      </c>
      <c r="I1298" s="235"/>
      <c r="J1298" s="231"/>
      <c r="K1298" s="231"/>
      <c r="L1298" s="236"/>
      <c r="M1298" s="237"/>
      <c r="N1298" s="238"/>
      <c r="O1298" s="238"/>
      <c r="P1298" s="238"/>
      <c r="Q1298" s="238"/>
      <c r="R1298" s="238"/>
      <c r="S1298" s="238"/>
      <c r="T1298" s="23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40" t="s">
        <v>168</v>
      </c>
      <c r="AU1298" s="240" t="s">
        <v>82</v>
      </c>
      <c r="AV1298" s="14" t="s">
        <v>82</v>
      </c>
      <c r="AW1298" s="14" t="s">
        <v>33</v>
      </c>
      <c r="AX1298" s="14" t="s">
        <v>72</v>
      </c>
      <c r="AY1298" s="240" t="s">
        <v>159</v>
      </c>
    </row>
    <row r="1299" s="14" customFormat="1">
      <c r="A1299" s="14"/>
      <c r="B1299" s="230"/>
      <c r="C1299" s="231"/>
      <c r="D1299" s="221" t="s">
        <v>168</v>
      </c>
      <c r="E1299" s="232" t="s">
        <v>19</v>
      </c>
      <c r="F1299" s="233" t="s">
        <v>673</v>
      </c>
      <c r="G1299" s="231"/>
      <c r="H1299" s="234">
        <v>1</v>
      </c>
      <c r="I1299" s="235"/>
      <c r="J1299" s="231"/>
      <c r="K1299" s="231"/>
      <c r="L1299" s="236"/>
      <c r="M1299" s="237"/>
      <c r="N1299" s="238"/>
      <c r="O1299" s="238"/>
      <c r="P1299" s="238"/>
      <c r="Q1299" s="238"/>
      <c r="R1299" s="238"/>
      <c r="S1299" s="238"/>
      <c r="T1299" s="23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40" t="s">
        <v>168</v>
      </c>
      <c r="AU1299" s="240" t="s">
        <v>82</v>
      </c>
      <c r="AV1299" s="14" t="s">
        <v>82</v>
      </c>
      <c r="AW1299" s="14" t="s">
        <v>33</v>
      </c>
      <c r="AX1299" s="14" t="s">
        <v>72</v>
      </c>
      <c r="AY1299" s="240" t="s">
        <v>159</v>
      </c>
    </row>
    <row r="1300" s="14" customFormat="1">
      <c r="A1300" s="14"/>
      <c r="B1300" s="230"/>
      <c r="C1300" s="231"/>
      <c r="D1300" s="221" t="s">
        <v>168</v>
      </c>
      <c r="E1300" s="232" t="s">
        <v>19</v>
      </c>
      <c r="F1300" s="233" t="s">
        <v>1663</v>
      </c>
      <c r="G1300" s="231"/>
      <c r="H1300" s="234">
        <v>1</v>
      </c>
      <c r="I1300" s="235"/>
      <c r="J1300" s="231"/>
      <c r="K1300" s="231"/>
      <c r="L1300" s="236"/>
      <c r="M1300" s="237"/>
      <c r="N1300" s="238"/>
      <c r="O1300" s="238"/>
      <c r="P1300" s="238"/>
      <c r="Q1300" s="238"/>
      <c r="R1300" s="238"/>
      <c r="S1300" s="238"/>
      <c r="T1300" s="23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40" t="s">
        <v>168</v>
      </c>
      <c r="AU1300" s="240" t="s">
        <v>82</v>
      </c>
      <c r="AV1300" s="14" t="s">
        <v>82</v>
      </c>
      <c r="AW1300" s="14" t="s">
        <v>33</v>
      </c>
      <c r="AX1300" s="14" t="s">
        <v>72</v>
      </c>
      <c r="AY1300" s="240" t="s">
        <v>159</v>
      </c>
    </row>
    <row r="1301" s="15" customFormat="1">
      <c r="A1301" s="15"/>
      <c r="B1301" s="241"/>
      <c r="C1301" s="242"/>
      <c r="D1301" s="221" t="s">
        <v>168</v>
      </c>
      <c r="E1301" s="243" t="s">
        <v>19</v>
      </c>
      <c r="F1301" s="244" t="s">
        <v>173</v>
      </c>
      <c r="G1301" s="242"/>
      <c r="H1301" s="245">
        <v>7</v>
      </c>
      <c r="I1301" s="246"/>
      <c r="J1301" s="242"/>
      <c r="K1301" s="242"/>
      <c r="L1301" s="247"/>
      <c r="M1301" s="248"/>
      <c r="N1301" s="249"/>
      <c r="O1301" s="249"/>
      <c r="P1301" s="249"/>
      <c r="Q1301" s="249"/>
      <c r="R1301" s="249"/>
      <c r="S1301" s="249"/>
      <c r="T1301" s="250"/>
      <c r="U1301" s="15"/>
      <c r="V1301" s="15"/>
      <c r="W1301" s="15"/>
      <c r="X1301" s="15"/>
      <c r="Y1301" s="15"/>
      <c r="Z1301" s="15"/>
      <c r="AA1301" s="15"/>
      <c r="AB1301" s="15"/>
      <c r="AC1301" s="15"/>
      <c r="AD1301" s="15"/>
      <c r="AE1301" s="15"/>
      <c r="AT1301" s="251" t="s">
        <v>168</v>
      </c>
      <c r="AU1301" s="251" t="s">
        <v>82</v>
      </c>
      <c r="AV1301" s="15" t="s">
        <v>174</v>
      </c>
      <c r="AW1301" s="15" t="s">
        <v>33</v>
      </c>
      <c r="AX1301" s="15" t="s">
        <v>80</v>
      </c>
      <c r="AY1301" s="251" t="s">
        <v>159</v>
      </c>
    </row>
    <row r="1302" s="2" customFormat="1" ht="33" customHeight="1">
      <c r="A1302" s="40"/>
      <c r="B1302" s="41"/>
      <c r="C1302" s="263" t="s">
        <v>1664</v>
      </c>
      <c r="D1302" s="263" t="s">
        <v>413</v>
      </c>
      <c r="E1302" s="264" t="s">
        <v>1665</v>
      </c>
      <c r="F1302" s="265" t="s">
        <v>1666</v>
      </c>
      <c r="G1302" s="266" t="s">
        <v>235</v>
      </c>
      <c r="H1302" s="267">
        <v>1</v>
      </c>
      <c r="I1302" s="268"/>
      <c r="J1302" s="269">
        <f>ROUND(I1302*H1302,2)</f>
        <v>0</v>
      </c>
      <c r="K1302" s="265" t="s">
        <v>165</v>
      </c>
      <c r="L1302" s="270"/>
      <c r="M1302" s="271" t="s">
        <v>19</v>
      </c>
      <c r="N1302" s="272" t="s">
        <v>43</v>
      </c>
      <c r="O1302" s="86"/>
      <c r="P1302" s="215">
        <f>O1302*H1302</f>
        <v>0</v>
      </c>
      <c r="Q1302" s="215">
        <v>0.017500000000000002</v>
      </c>
      <c r="R1302" s="215">
        <f>Q1302*H1302</f>
        <v>0.017500000000000002</v>
      </c>
      <c r="S1302" s="215">
        <v>0</v>
      </c>
      <c r="T1302" s="216">
        <f>S1302*H1302</f>
        <v>0</v>
      </c>
      <c r="U1302" s="40"/>
      <c r="V1302" s="40"/>
      <c r="W1302" s="40"/>
      <c r="X1302" s="40"/>
      <c r="Y1302" s="40"/>
      <c r="Z1302" s="40"/>
      <c r="AA1302" s="40"/>
      <c r="AB1302" s="40"/>
      <c r="AC1302" s="40"/>
      <c r="AD1302" s="40"/>
      <c r="AE1302" s="40"/>
      <c r="AR1302" s="217" t="s">
        <v>407</v>
      </c>
      <c r="AT1302" s="217" t="s">
        <v>413</v>
      </c>
      <c r="AU1302" s="217" t="s">
        <v>82</v>
      </c>
      <c r="AY1302" s="19" t="s">
        <v>159</v>
      </c>
      <c r="BE1302" s="218">
        <f>IF(N1302="základní",J1302,0)</f>
        <v>0</v>
      </c>
      <c r="BF1302" s="218">
        <f>IF(N1302="snížená",J1302,0)</f>
        <v>0</v>
      </c>
      <c r="BG1302" s="218">
        <f>IF(N1302="zákl. přenesená",J1302,0)</f>
        <v>0</v>
      </c>
      <c r="BH1302" s="218">
        <f>IF(N1302="sníž. přenesená",J1302,0)</f>
        <v>0</v>
      </c>
      <c r="BI1302" s="218">
        <f>IF(N1302="nulová",J1302,0)</f>
        <v>0</v>
      </c>
      <c r="BJ1302" s="19" t="s">
        <v>80</v>
      </c>
      <c r="BK1302" s="218">
        <f>ROUND(I1302*H1302,2)</f>
        <v>0</v>
      </c>
      <c r="BL1302" s="19" t="s">
        <v>260</v>
      </c>
      <c r="BM1302" s="217" t="s">
        <v>1667</v>
      </c>
    </row>
    <row r="1303" s="2" customFormat="1" ht="24.15" customHeight="1">
      <c r="A1303" s="40"/>
      <c r="B1303" s="41"/>
      <c r="C1303" s="263" t="s">
        <v>1668</v>
      </c>
      <c r="D1303" s="263" t="s">
        <v>413</v>
      </c>
      <c r="E1303" s="264" t="s">
        <v>1669</v>
      </c>
      <c r="F1303" s="265" t="s">
        <v>1670</v>
      </c>
      <c r="G1303" s="266" t="s">
        <v>235</v>
      </c>
      <c r="H1303" s="267">
        <v>1</v>
      </c>
      <c r="I1303" s="268"/>
      <c r="J1303" s="269">
        <f>ROUND(I1303*H1303,2)</f>
        <v>0</v>
      </c>
      <c r="K1303" s="265" t="s">
        <v>165</v>
      </c>
      <c r="L1303" s="270"/>
      <c r="M1303" s="271" t="s">
        <v>19</v>
      </c>
      <c r="N1303" s="272" t="s">
        <v>43</v>
      </c>
      <c r="O1303" s="86"/>
      <c r="P1303" s="215">
        <f>O1303*H1303</f>
        <v>0</v>
      </c>
      <c r="Q1303" s="215">
        <v>0.016</v>
      </c>
      <c r="R1303" s="215">
        <f>Q1303*H1303</f>
        <v>0.016</v>
      </c>
      <c r="S1303" s="215">
        <v>0</v>
      </c>
      <c r="T1303" s="216">
        <f>S1303*H1303</f>
        <v>0</v>
      </c>
      <c r="U1303" s="40"/>
      <c r="V1303" s="40"/>
      <c r="W1303" s="40"/>
      <c r="X1303" s="40"/>
      <c r="Y1303" s="40"/>
      <c r="Z1303" s="40"/>
      <c r="AA1303" s="40"/>
      <c r="AB1303" s="40"/>
      <c r="AC1303" s="40"/>
      <c r="AD1303" s="40"/>
      <c r="AE1303" s="40"/>
      <c r="AR1303" s="217" t="s">
        <v>407</v>
      </c>
      <c r="AT1303" s="217" t="s">
        <v>413</v>
      </c>
      <c r="AU1303" s="217" t="s">
        <v>82</v>
      </c>
      <c r="AY1303" s="19" t="s">
        <v>159</v>
      </c>
      <c r="BE1303" s="218">
        <f>IF(N1303="základní",J1303,0)</f>
        <v>0</v>
      </c>
      <c r="BF1303" s="218">
        <f>IF(N1303="snížená",J1303,0)</f>
        <v>0</v>
      </c>
      <c r="BG1303" s="218">
        <f>IF(N1303="zákl. přenesená",J1303,0)</f>
        <v>0</v>
      </c>
      <c r="BH1303" s="218">
        <f>IF(N1303="sníž. přenesená",J1303,0)</f>
        <v>0</v>
      </c>
      <c r="BI1303" s="218">
        <f>IF(N1303="nulová",J1303,0)</f>
        <v>0</v>
      </c>
      <c r="BJ1303" s="19" t="s">
        <v>80</v>
      </c>
      <c r="BK1303" s="218">
        <f>ROUND(I1303*H1303,2)</f>
        <v>0</v>
      </c>
      <c r="BL1303" s="19" t="s">
        <v>260</v>
      </c>
      <c r="BM1303" s="217" t="s">
        <v>1671</v>
      </c>
    </row>
    <row r="1304" s="2" customFormat="1" ht="24.15" customHeight="1">
      <c r="A1304" s="40"/>
      <c r="B1304" s="41"/>
      <c r="C1304" s="263" t="s">
        <v>1672</v>
      </c>
      <c r="D1304" s="263" t="s">
        <v>413</v>
      </c>
      <c r="E1304" s="264" t="s">
        <v>1673</v>
      </c>
      <c r="F1304" s="265" t="s">
        <v>1674</v>
      </c>
      <c r="G1304" s="266" t="s">
        <v>235</v>
      </c>
      <c r="H1304" s="267">
        <v>1</v>
      </c>
      <c r="I1304" s="268"/>
      <c r="J1304" s="269">
        <f>ROUND(I1304*H1304,2)</f>
        <v>0</v>
      </c>
      <c r="K1304" s="265" t="s">
        <v>165</v>
      </c>
      <c r="L1304" s="270"/>
      <c r="M1304" s="271" t="s">
        <v>19</v>
      </c>
      <c r="N1304" s="272" t="s">
        <v>43</v>
      </c>
      <c r="O1304" s="86"/>
      <c r="P1304" s="215">
        <f>O1304*H1304</f>
        <v>0</v>
      </c>
      <c r="Q1304" s="215">
        <v>0.0195</v>
      </c>
      <c r="R1304" s="215">
        <f>Q1304*H1304</f>
        <v>0.0195</v>
      </c>
      <c r="S1304" s="215">
        <v>0</v>
      </c>
      <c r="T1304" s="216">
        <f>S1304*H1304</f>
        <v>0</v>
      </c>
      <c r="U1304" s="40"/>
      <c r="V1304" s="40"/>
      <c r="W1304" s="40"/>
      <c r="X1304" s="40"/>
      <c r="Y1304" s="40"/>
      <c r="Z1304" s="40"/>
      <c r="AA1304" s="40"/>
      <c r="AB1304" s="40"/>
      <c r="AC1304" s="40"/>
      <c r="AD1304" s="40"/>
      <c r="AE1304" s="40"/>
      <c r="AR1304" s="217" t="s">
        <v>407</v>
      </c>
      <c r="AT1304" s="217" t="s">
        <v>413</v>
      </c>
      <c r="AU1304" s="217" t="s">
        <v>82</v>
      </c>
      <c r="AY1304" s="19" t="s">
        <v>159</v>
      </c>
      <c r="BE1304" s="218">
        <f>IF(N1304="základní",J1304,0)</f>
        <v>0</v>
      </c>
      <c r="BF1304" s="218">
        <f>IF(N1304="snížená",J1304,0)</f>
        <v>0</v>
      </c>
      <c r="BG1304" s="218">
        <f>IF(N1304="zákl. přenesená",J1304,0)</f>
        <v>0</v>
      </c>
      <c r="BH1304" s="218">
        <f>IF(N1304="sníž. přenesená",J1304,0)</f>
        <v>0</v>
      </c>
      <c r="BI1304" s="218">
        <f>IF(N1304="nulová",J1304,0)</f>
        <v>0</v>
      </c>
      <c r="BJ1304" s="19" t="s">
        <v>80</v>
      </c>
      <c r="BK1304" s="218">
        <f>ROUND(I1304*H1304,2)</f>
        <v>0</v>
      </c>
      <c r="BL1304" s="19" t="s">
        <v>260</v>
      </c>
      <c r="BM1304" s="217" t="s">
        <v>1675</v>
      </c>
    </row>
    <row r="1305" s="2" customFormat="1" ht="33" customHeight="1">
      <c r="A1305" s="40"/>
      <c r="B1305" s="41"/>
      <c r="C1305" s="263" t="s">
        <v>1676</v>
      </c>
      <c r="D1305" s="263" t="s">
        <v>413</v>
      </c>
      <c r="E1305" s="264" t="s">
        <v>1677</v>
      </c>
      <c r="F1305" s="265" t="s">
        <v>1678</v>
      </c>
      <c r="G1305" s="266" t="s">
        <v>235</v>
      </c>
      <c r="H1305" s="267">
        <v>3</v>
      </c>
      <c r="I1305" s="268"/>
      <c r="J1305" s="269">
        <f>ROUND(I1305*H1305,2)</f>
        <v>0</v>
      </c>
      <c r="K1305" s="265" t="s">
        <v>165</v>
      </c>
      <c r="L1305" s="270"/>
      <c r="M1305" s="271" t="s">
        <v>19</v>
      </c>
      <c r="N1305" s="272" t="s">
        <v>43</v>
      </c>
      <c r="O1305" s="86"/>
      <c r="P1305" s="215">
        <f>O1305*H1305</f>
        <v>0</v>
      </c>
      <c r="Q1305" s="215">
        <v>0.021000000000000001</v>
      </c>
      <c r="R1305" s="215">
        <f>Q1305*H1305</f>
        <v>0.063</v>
      </c>
      <c r="S1305" s="215">
        <v>0</v>
      </c>
      <c r="T1305" s="216">
        <f>S1305*H1305</f>
        <v>0</v>
      </c>
      <c r="U1305" s="40"/>
      <c r="V1305" s="40"/>
      <c r="W1305" s="40"/>
      <c r="X1305" s="40"/>
      <c r="Y1305" s="40"/>
      <c r="Z1305" s="40"/>
      <c r="AA1305" s="40"/>
      <c r="AB1305" s="40"/>
      <c r="AC1305" s="40"/>
      <c r="AD1305" s="40"/>
      <c r="AE1305" s="40"/>
      <c r="AR1305" s="217" t="s">
        <v>407</v>
      </c>
      <c r="AT1305" s="217" t="s">
        <v>413</v>
      </c>
      <c r="AU1305" s="217" t="s">
        <v>82</v>
      </c>
      <c r="AY1305" s="19" t="s">
        <v>159</v>
      </c>
      <c r="BE1305" s="218">
        <f>IF(N1305="základní",J1305,0)</f>
        <v>0</v>
      </c>
      <c r="BF1305" s="218">
        <f>IF(N1305="snížená",J1305,0)</f>
        <v>0</v>
      </c>
      <c r="BG1305" s="218">
        <f>IF(N1305="zákl. přenesená",J1305,0)</f>
        <v>0</v>
      </c>
      <c r="BH1305" s="218">
        <f>IF(N1305="sníž. přenesená",J1305,0)</f>
        <v>0</v>
      </c>
      <c r="BI1305" s="218">
        <f>IF(N1305="nulová",J1305,0)</f>
        <v>0</v>
      </c>
      <c r="BJ1305" s="19" t="s">
        <v>80</v>
      </c>
      <c r="BK1305" s="218">
        <f>ROUND(I1305*H1305,2)</f>
        <v>0</v>
      </c>
      <c r="BL1305" s="19" t="s">
        <v>260</v>
      </c>
      <c r="BM1305" s="217" t="s">
        <v>1679</v>
      </c>
    </row>
    <row r="1306" s="2" customFormat="1" ht="16.5" customHeight="1">
      <c r="A1306" s="40"/>
      <c r="B1306" s="41"/>
      <c r="C1306" s="206" t="s">
        <v>1680</v>
      </c>
      <c r="D1306" s="206" t="s">
        <v>161</v>
      </c>
      <c r="E1306" s="207" t="s">
        <v>1681</v>
      </c>
      <c r="F1306" s="208" t="s">
        <v>1682</v>
      </c>
      <c r="G1306" s="209" t="s">
        <v>235</v>
      </c>
      <c r="H1306" s="210">
        <v>1</v>
      </c>
      <c r="I1306" s="211"/>
      <c r="J1306" s="212">
        <f>ROUND(I1306*H1306,2)</f>
        <v>0</v>
      </c>
      <c r="K1306" s="208" t="s">
        <v>165</v>
      </c>
      <c r="L1306" s="46"/>
      <c r="M1306" s="213" t="s">
        <v>19</v>
      </c>
      <c r="N1306" s="214" t="s">
        <v>43</v>
      </c>
      <c r="O1306" s="86"/>
      <c r="P1306" s="215">
        <f>O1306*H1306</f>
        <v>0</v>
      </c>
      <c r="Q1306" s="215">
        <v>0</v>
      </c>
      <c r="R1306" s="215">
        <f>Q1306*H1306</f>
        <v>0</v>
      </c>
      <c r="S1306" s="215">
        <v>0</v>
      </c>
      <c r="T1306" s="216">
        <f>S1306*H1306</f>
        <v>0</v>
      </c>
      <c r="U1306" s="40"/>
      <c r="V1306" s="40"/>
      <c r="W1306" s="40"/>
      <c r="X1306" s="40"/>
      <c r="Y1306" s="40"/>
      <c r="Z1306" s="40"/>
      <c r="AA1306" s="40"/>
      <c r="AB1306" s="40"/>
      <c r="AC1306" s="40"/>
      <c r="AD1306" s="40"/>
      <c r="AE1306" s="40"/>
      <c r="AR1306" s="217" t="s">
        <v>260</v>
      </c>
      <c r="AT1306" s="217" t="s">
        <v>161</v>
      </c>
      <c r="AU1306" s="217" t="s">
        <v>82</v>
      </c>
      <c r="AY1306" s="19" t="s">
        <v>159</v>
      </c>
      <c r="BE1306" s="218">
        <f>IF(N1306="základní",J1306,0)</f>
        <v>0</v>
      </c>
      <c r="BF1306" s="218">
        <f>IF(N1306="snížená",J1306,0)</f>
        <v>0</v>
      </c>
      <c r="BG1306" s="218">
        <f>IF(N1306="zákl. přenesená",J1306,0)</f>
        <v>0</v>
      </c>
      <c r="BH1306" s="218">
        <f>IF(N1306="sníž. přenesená",J1306,0)</f>
        <v>0</v>
      </c>
      <c r="BI1306" s="218">
        <f>IF(N1306="nulová",J1306,0)</f>
        <v>0</v>
      </c>
      <c r="BJ1306" s="19" t="s">
        <v>80</v>
      </c>
      <c r="BK1306" s="218">
        <f>ROUND(I1306*H1306,2)</f>
        <v>0</v>
      </c>
      <c r="BL1306" s="19" t="s">
        <v>260</v>
      </c>
      <c r="BM1306" s="217" t="s">
        <v>1683</v>
      </c>
    </row>
    <row r="1307" s="14" customFormat="1">
      <c r="A1307" s="14"/>
      <c r="B1307" s="230"/>
      <c r="C1307" s="231"/>
      <c r="D1307" s="221" t="s">
        <v>168</v>
      </c>
      <c r="E1307" s="232" t="s">
        <v>19</v>
      </c>
      <c r="F1307" s="233" t="s">
        <v>1661</v>
      </c>
      <c r="G1307" s="231"/>
      <c r="H1307" s="234">
        <v>1</v>
      </c>
      <c r="I1307" s="235"/>
      <c r="J1307" s="231"/>
      <c r="K1307" s="231"/>
      <c r="L1307" s="236"/>
      <c r="M1307" s="237"/>
      <c r="N1307" s="238"/>
      <c r="O1307" s="238"/>
      <c r="P1307" s="238"/>
      <c r="Q1307" s="238"/>
      <c r="R1307" s="238"/>
      <c r="S1307" s="238"/>
      <c r="T1307" s="239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40" t="s">
        <v>168</v>
      </c>
      <c r="AU1307" s="240" t="s">
        <v>82</v>
      </c>
      <c r="AV1307" s="14" t="s">
        <v>82</v>
      </c>
      <c r="AW1307" s="14" t="s">
        <v>33</v>
      </c>
      <c r="AX1307" s="14" t="s">
        <v>72</v>
      </c>
      <c r="AY1307" s="240" t="s">
        <v>159</v>
      </c>
    </row>
    <row r="1308" s="15" customFormat="1">
      <c r="A1308" s="15"/>
      <c r="B1308" s="241"/>
      <c r="C1308" s="242"/>
      <c r="D1308" s="221" t="s">
        <v>168</v>
      </c>
      <c r="E1308" s="243" t="s">
        <v>19</v>
      </c>
      <c r="F1308" s="244" t="s">
        <v>173</v>
      </c>
      <c r="G1308" s="242"/>
      <c r="H1308" s="245">
        <v>1</v>
      </c>
      <c r="I1308" s="246"/>
      <c r="J1308" s="242"/>
      <c r="K1308" s="242"/>
      <c r="L1308" s="247"/>
      <c r="M1308" s="248"/>
      <c r="N1308" s="249"/>
      <c r="O1308" s="249"/>
      <c r="P1308" s="249"/>
      <c r="Q1308" s="249"/>
      <c r="R1308" s="249"/>
      <c r="S1308" s="249"/>
      <c r="T1308" s="250"/>
      <c r="U1308" s="15"/>
      <c r="V1308" s="15"/>
      <c r="W1308" s="15"/>
      <c r="X1308" s="15"/>
      <c r="Y1308" s="15"/>
      <c r="Z1308" s="15"/>
      <c r="AA1308" s="15"/>
      <c r="AB1308" s="15"/>
      <c r="AC1308" s="15"/>
      <c r="AD1308" s="15"/>
      <c r="AE1308" s="15"/>
      <c r="AT1308" s="251" t="s">
        <v>168</v>
      </c>
      <c r="AU1308" s="251" t="s">
        <v>82</v>
      </c>
      <c r="AV1308" s="15" t="s">
        <v>174</v>
      </c>
      <c r="AW1308" s="15" t="s">
        <v>33</v>
      </c>
      <c r="AX1308" s="15" t="s">
        <v>80</v>
      </c>
      <c r="AY1308" s="251" t="s">
        <v>159</v>
      </c>
    </row>
    <row r="1309" s="2" customFormat="1" ht="24.15" customHeight="1">
      <c r="A1309" s="40"/>
      <c r="B1309" s="41"/>
      <c r="C1309" s="206" t="s">
        <v>1684</v>
      </c>
      <c r="D1309" s="206" t="s">
        <v>161</v>
      </c>
      <c r="E1309" s="207" t="s">
        <v>1685</v>
      </c>
      <c r="F1309" s="208" t="s">
        <v>1686</v>
      </c>
      <c r="G1309" s="209" t="s">
        <v>235</v>
      </c>
      <c r="H1309" s="210">
        <v>4</v>
      </c>
      <c r="I1309" s="211"/>
      <c r="J1309" s="212">
        <f>ROUND(I1309*H1309,2)</f>
        <v>0</v>
      </c>
      <c r="K1309" s="208" t="s">
        <v>165</v>
      </c>
      <c r="L1309" s="46"/>
      <c r="M1309" s="213" t="s">
        <v>19</v>
      </c>
      <c r="N1309" s="214" t="s">
        <v>43</v>
      </c>
      <c r="O1309" s="86"/>
      <c r="P1309" s="215">
        <f>O1309*H1309</f>
        <v>0</v>
      </c>
      <c r="Q1309" s="215">
        <v>0</v>
      </c>
      <c r="R1309" s="215">
        <f>Q1309*H1309</f>
        <v>0</v>
      </c>
      <c r="S1309" s="215">
        <v>0.024</v>
      </c>
      <c r="T1309" s="216">
        <f>S1309*H1309</f>
        <v>0.096000000000000002</v>
      </c>
      <c r="U1309" s="40"/>
      <c r="V1309" s="40"/>
      <c r="W1309" s="40"/>
      <c r="X1309" s="40"/>
      <c r="Y1309" s="40"/>
      <c r="Z1309" s="40"/>
      <c r="AA1309" s="40"/>
      <c r="AB1309" s="40"/>
      <c r="AC1309" s="40"/>
      <c r="AD1309" s="40"/>
      <c r="AE1309" s="40"/>
      <c r="AR1309" s="217" t="s">
        <v>260</v>
      </c>
      <c r="AT1309" s="217" t="s">
        <v>161</v>
      </c>
      <c r="AU1309" s="217" t="s">
        <v>82</v>
      </c>
      <c r="AY1309" s="19" t="s">
        <v>159</v>
      </c>
      <c r="BE1309" s="218">
        <f>IF(N1309="základní",J1309,0)</f>
        <v>0</v>
      </c>
      <c r="BF1309" s="218">
        <f>IF(N1309="snížená",J1309,0)</f>
        <v>0</v>
      </c>
      <c r="BG1309" s="218">
        <f>IF(N1309="zákl. přenesená",J1309,0)</f>
        <v>0</v>
      </c>
      <c r="BH1309" s="218">
        <f>IF(N1309="sníž. přenesená",J1309,0)</f>
        <v>0</v>
      </c>
      <c r="BI1309" s="218">
        <f>IF(N1309="nulová",J1309,0)</f>
        <v>0</v>
      </c>
      <c r="BJ1309" s="19" t="s">
        <v>80</v>
      </c>
      <c r="BK1309" s="218">
        <f>ROUND(I1309*H1309,2)</f>
        <v>0</v>
      </c>
      <c r="BL1309" s="19" t="s">
        <v>260</v>
      </c>
      <c r="BM1309" s="217" t="s">
        <v>1687</v>
      </c>
    </row>
    <row r="1310" s="14" customFormat="1">
      <c r="A1310" s="14"/>
      <c r="B1310" s="230"/>
      <c r="C1310" s="231"/>
      <c r="D1310" s="221" t="s">
        <v>168</v>
      </c>
      <c r="E1310" s="232" t="s">
        <v>19</v>
      </c>
      <c r="F1310" s="233" t="s">
        <v>1688</v>
      </c>
      <c r="G1310" s="231"/>
      <c r="H1310" s="234">
        <v>4</v>
      </c>
      <c r="I1310" s="235"/>
      <c r="J1310" s="231"/>
      <c r="K1310" s="231"/>
      <c r="L1310" s="236"/>
      <c r="M1310" s="237"/>
      <c r="N1310" s="238"/>
      <c r="O1310" s="238"/>
      <c r="P1310" s="238"/>
      <c r="Q1310" s="238"/>
      <c r="R1310" s="238"/>
      <c r="S1310" s="238"/>
      <c r="T1310" s="23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40" t="s">
        <v>168</v>
      </c>
      <c r="AU1310" s="240" t="s">
        <v>82</v>
      </c>
      <c r="AV1310" s="14" t="s">
        <v>82</v>
      </c>
      <c r="AW1310" s="14" t="s">
        <v>33</v>
      </c>
      <c r="AX1310" s="14" t="s">
        <v>72</v>
      </c>
      <c r="AY1310" s="240" t="s">
        <v>159</v>
      </c>
    </row>
    <row r="1311" s="15" customFormat="1">
      <c r="A1311" s="15"/>
      <c r="B1311" s="241"/>
      <c r="C1311" s="242"/>
      <c r="D1311" s="221" t="s">
        <v>168</v>
      </c>
      <c r="E1311" s="243" t="s">
        <v>19</v>
      </c>
      <c r="F1311" s="244" t="s">
        <v>173</v>
      </c>
      <c r="G1311" s="242"/>
      <c r="H1311" s="245">
        <v>4</v>
      </c>
      <c r="I1311" s="246"/>
      <c r="J1311" s="242"/>
      <c r="K1311" s="242"/>
      <c r="L1311" s="247"/>
      <c r="M1311" s="248"/>
      <c r="N1311" s="249"/>
      <c r="O1311" s="249"/>
      <c r="P1311" s="249"/>
      <c r="Q1311" s="249"/>
      <c r="R1311" s="249"/>
      <c r="S1311" s="249"/>
      <c r="T1311" s="250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51" t="s">
        <v>168</v>
      </c>
      <c r="AU1311" s="251" t="s">
        <v>82</v>
      </c>
      <c r="AV1311" s="15" t="s">
        <v>174</v>
      </c>
      <c r="AW1311" s="15" t="s">
        <v>33</v>
      </c>
      <c r="AX1311" s="15" t="s">
        <v>80</v>
      </c>
      <c r="AY1311" s="251" t="s">
        <v>159</v>
      </c>
    </row>
    <row r="1312" s="2" customFormat="1" ht="16.5" customHeight="1">
      <c r="A1312" s="40"/>
      <c r="B1312" s="41"/>
      <c r="C1312" s="206" t="s">
        <v>1689</v>
      </c>
      <c r="D1312" s="206" t="s">
        <v>161</v>
      </c>
      <c r="E1312" s="207" t="s">
        <v>1690</v>
      </c>
      <c r="F1312" s="208" t="s">
        <v>1691</v>
      </c>
      <c r="G1312" s="209" t="s">
        <v>235</v>
      </c>
      <c r="H1312" s="210">
        <v>6</v>
      </c>
      <c r="I1312" s="211"/>
      <c r="J1312" s="212">
        <f>ROUND(I1312*H1312,2)</f>
        <v>0</v>
      </c>
      <c r="K1312" s="208" t="s">
        <v>19</v>
      </c>
      <c r="L1312" s="46"/>
      <c r="M1312" s="213" t="s">
        <v>19</v>
      </c>
      <c r="N1312" s="214" t="s">
        <v>43</v>
      </c>
      <c r="O1312" s="86"/>
      <c r="P1312" s="215">
        <f>O1312*H1312</f>
        <v>0</v>
      </c>
      <c r="Q1312" s="215">
        <v>0</v>
      </c>
      <c r="R1312" s="215">
        <f>Q1312*H1312</f>
        <v>0</v>
      </c>
      <c r="S1312" s="215">
        <v>0</v>
      </c>
      <c r="T1312" s="216">
        <f>S1312*H1312</f>
        <v>0</v>
      </c>
      <c r="U1312" s="40"/>
      <c r="V1312" s="40"/>
      <c r="W1312" s="40"/>
      <c r="X1312" s="40"/>
      <c r="Y1312" s="40"/>
      <c r="Z1312" s="40"/>
      <c r="AA1312" s="40"/>
      <c r="AB1312" s="40"/>
      <c r="AC1312" s="40"/>
      <c r="AD1312" s="40"/>
      <c r="AE1312" s="40"/>
      <c r="AR1312" s="217" t="s">
        <v>260</v>
      </c>
      <c r="AT1312" s="217" t="s">
        <v>161</v>
      </c>
      <c r="AU1312" s="217" t="s">
        <v>82</v>
      </c>
      <c r="AY1312" s="19" t="s">
        <v>159</v>
      </c>
      <c r="BE1312" s="218">
        <f>IF(N1312="základní",J1312,0)</f>
        <v>0</v>
      </c>
      <c r="BF1312" s="218">
        <f>IF(N1312="snížená",J1312,0)</f>
        <v>0</v>
      </c>
      <c r="BG1312" s="218">
        <f>IF(N1312="zákl. přenesená",J1312,0)</f>
        <v>0</v>
      </c>
      <c r="BH1312" s="218">
        <f>IF(N1312="sníž. přenesená",J1312,0)</f>
        <v>0</v>
      </c>
      <c r="BI1312" s="218">
        <f>IF(N1312="nulová",J1312,0)</f>
        <v>0</v>
      </c>
      <c r="BJ1312" s="19" t="s">
        <v>80</v>
      </c>
      <c r="BK1312" s="218">
        <f>ROUND(I1312*H1312,2)</f>
        <v>0</v>
      </c>
      <c r="BL1312" s="19" t="s">
        <v>260</v>
      </c>
      <c r="BM1312" s="217" t="s">
        <v>1692</v>
      </c>
    </row>
    <row r="1313" s="2" customFormat="1" ht="24.15" customHeight="1">
      <c r="A1313" s="40"/>
      <c r="B1313" s="41"/>
      <c r="C1313" s="206" t="s">
        <v>1693</v>
      </c>
      <c r="D1313" s="206" t="s">
        <v>161</v>
      </c>
      <c r="E1313" s="207" t="s">
        <v>1694</v>
      </c>
      <c r="F1313" s="208" t="s">
        <v>1695</v>
      </c>
      <c r="G1313" s="209" t="s">
        <v>207</v>
      </c>
      <c r="H1313" s="210">
        <v>0.11600000000000001</v>
      </c>
      <c r="I1313" s="211"/>
      <c r="J1313" s="212">
        <f>ROUND(I1313*H1313,2)</f>
        <v>0</v>
      </c>
      <c r="K1313" s="208" t="s">
        <v>165</v>
      </c>
      <c r="L1313" s="46"/>
      <c r="M1313" s="213" t="s">
        <v>19</v>
      </c>
      <c r="N1313" s="214" t="s">
        <v>43</v>
      </c>
      <c r="O1313" s="86"/>
      <c r="P1313" s="215">
        <f>O1313*H1313</f>
        <v>0</v>
      </c>
      <c r="Q1313" s="215">
        <v>0</v>
      </c>
      <c r="R1313" s="215">
        <f>Q1313*H1313</f>
        <v>0</v>
      </c>
      <c r="S1313" s="215">
        <v>0</v>
      </c>
      <c r="T1313" s="216">
        <f>S1313*H1313</f>
        <v>0</v>
      </c>
      <c r="U1313" s="40"/>
      <c r="V1313" s="40"/>
      <c r="W1313" s="40"/>
      <c r="X1313" s="40"/>
      <c r="Y1313" s="40"/>
      <c r="Z1313" s="40"/>
      <c r="AA1313" s="40"/>
      <c r="AB1313" s="40"/>
      <c r="AC1313" s="40"/>
      <c r="AD1313" s="40"/>
      <c r="AE1313" s="40"/>
      <c r="AR1313" s="217" t="s">
        <v>260</v>
      </c>
      <c r="AT1313" s="217" t="s">
        <v>161</v>
      </c>
      <c r="AU1313" s="217" t="s">
        <v>82</v>
      </c>
      <c r="AY1313" s="19" t="s">
        <v>159</v>
      </c>
      <c r="BE1313" s="218">
        <f>IF(N1313="základní",J1313,0)</f>
        <v>0</v>
      </c>
      <c r="BF1313" s="218">
        <f>IF(N1313="snížená",J1313,0)</f>
        <v>0</v>
      </c>
      <c r="BG1313" s="218">
        <f>IF(N1313="zákl. přenesená",J1313,0)</f>
        <v>0</v>
      </c>
      <c r="BH1313" s="218">
        <f>IF(N1313="sníž. přenesená",J1313,0)</f>
        <v>0</v>
      </c>
      <c r="BI1313" s="218">
        <f>IF(N1313="nulová",J1313,0)</f>
        <v>0</v>
      </c>
      <c r="BJ1313" s="19" t="s">
        <v>80</v>
      </c>
      <c r="BK1313" s="218">
        <f>ROUND(I1313*H1313,2)</f>
        <v>0</v>
      </c>
      <c r="BL1313" s="19" t="s">
        <v>260</v>
      </c>
      <c r="BM1313" s="217" t="s">
        <v>1696</v>
      </c>
    </row>
    <row r="1314" s="12" customFormat="1" ht="22.8" customHeight="1">
      <c r="A1314" s="12"/>
      <c r="B1314" s="190"/>
      <c r="C1314" s="191"/>
      <c r="D1314" s="192" t="s">
        <v>71</v>
      </c>
      <c r="E1314" s="204" t="s">
        <v>1697</v>
      </c>
      <c r="F1314" s="204" t="s">
        <v>1698</v>
      </c>
      <c r="G1314" s="191"/>
      <c r="H1314" s="191"/>
      <c r="I1314" s="194"/>
      <c r="J1314" s="205">
        <f>BK1314</f>
        <v>0</v>
      </c>
      <c r="K1314" s="191"/>
      <c r="L1314" s="196"/>
      <c r="M1314" s="197"/>
      <c r="N1314" s="198"/>
      <c r="O1314" s="198"/>
      <c r="P1314" s="199">
        <f>SUM(P1315:P1357)</f>
        <v>0</v>
      </c>
      <c r="Q1314" s="198"/>
      <c r="R1314" s="199">
        <f>SUM(R1315:R1357)</f>
        <v>0.16963479999999995</v>
      </c>
      <c r="S1314" s="198"/>
      <c r="T1314" s="200">
        <f>SUM(T1315:T1357)</f>
        <v>0</v>
      </c>
      <c r="U1314" s="12"/>
      <c r="V1314" s="12"/>
      <c r="W1314" s="12"/>
      <c r="X1314" s="12"/>
      <c r="Y1314" s="12"/>
      <c r="Z1314" s="12"/>
      <c r="AA1314" s="12"/>
      <c r="AB1314" s="12"/>
      <c r="AC1314" s="12"/>
      <c r="AD1314" s="12"/>
      <c r="AE1314" s="12"/>
      <c r="AR1314" s="201" t="s">
        <v>82</v>
      </c>
      <c r="AT1314" s="202" t="s">
        <v>71</v>
      </c>
      <c r="AU1314" s="202" t="s">
        <v>80</v>
      </c>
      <c r="AY1314" s="201" t="s">
        <v>159</v>
      </c>
      <c r="BK1314" s="203">
        <f>SUM(BK1315:BK1357)</f>
        <v>0</v>
      </c>
    </row>
    <row r="1315" s="2" customFormat="1" ht="16.5" customHeight="1">
      <c r="A1315" s="40"/>
      <c r="B1315" s="41"/>
      <c r="C1315" s="206" t="s">
        <v>1699</v>
      </c>
      <c r="D1315" s="206" t="s">
        <v>161</v>
      </c>
      <c r="E1315" s="207" t="s">
        <v>1700</v>
      </c>
      <c r="F1315" s="208" t="s">
        <v>1701</v>
      </c>
      <c r="G1315" s="209" t="s">
        <v>270</v>
      </c>
      <c r="H1315" s="210">
        <v>385.80000000000001</v>
      </c>
      <c r="I1315" s="211"/>
      <c r="J1315" s="212">
        <f>ROUND(I1315*H1315,2)</f>
        <v>0</v>
      </c>
      <c r="K1315" s="208" t="s">
        <v>19</v>
      </c>
      <c r="L1315" s="46"/>
      <c r="M1315" s="213" t="s">
        <v>19</v>
      </c>
      <c r="N1315" s="214" t="s">
        <v>43</v>
      </c>
      <c r="O1315" s="86"/>
      <c r="P1315" s="215">
        <f>O1315*H1315</f>
        <v>0</v>
      </c>
      <c r="Q1315" s="215">
        <v>0</v>
      </c>
      <c r="R1315" s="215">
        <f>Q1315*H1315</f>
        <v>0</v>
      </c>
      <c r="S1315" s="215">
        <v>0</v>
      </c>
      <c r="T1315" s="216">
        <f>S1315*H1315</f>
        <v>0</v>
      </c>
      <c r="U1315" s="40"/>
      <c r="V1315" s="40"/>
      <c r="W1315" s="40"/>
      <c r="X1315" s="40"/>
      <c r="Y1315" s="40"/>
      <c r="Z1315" s="40"/>
      <c r="AA1315" s="40"/>
      <c r="AB1315" s="40"/>
      <c r="AC1315" s="40"/>
      <c r="AD1315" s="40"/>
      <c r="AE1315" s="40"/>
      <c r="AR1315" s="217" t="s">
        <v>260</v>
      </c>
      <c r="AT1315" s="217" t="s">
        <v>161</v>
      </c>
      <c r="AU1315" s="217" t="s">
        <v>82</v>
      </c>
      <c r="AY1315" s="19" t="s">
        <v>159</v>
      </c>
      <c r="BE1315" s="218">
        <f>IF(N1315="základní",J1315,0)</f>
        <v>0</v>
      </c>
      <c r="BF1315" s="218">
        <f>IF(N1315="snížená",J1315,0)</f>
        <v>0</v>
      </c>
      <c r="BG1315" s="218">
        <f>IF(N1315="zákl. přenesená",J1315,0)</f>
        <v>0</v>
      </c>
      <c r="BH1315" s="218">
        <f>IF(N1315="sníž. přenesená",J1315,0)</f>
        <v>0</v>
      </c>
      <c r="BI1315" s="218">
        <f>IF(N1315="nulová",J1315,0)</f>
        <v>0</v>
      </c>
      <c r="BJ1315" s="19" t="s">
        <v>80</v>
      </c>
      <c r="BK1315" s="218">
        <f>ROUND(I1315*H1315,2)</f>
        <v>0</v>
      </c>
      <c r="BL1315" s="19" t="s">
        <v>260</v>
      </c>
      <c r="BM1315" s="217" t="s">
        <v>1702</v>
      </c>
    </row>
    <row r="1316" s="14" customFormat="1">
      <c r="A1316" s="14"/>
      <c r="B1316" s="230"/>
      <c r="C1316" s="231"/>
      <c r="D1316" s="221" t="s">
        <v>168</v>
      </c>
      <c r="E1316" s="232" t="s">
        <v>19</v>
      </c>
      <c r="F1316" s="233" t="s">
        <v>1703</v>
      </c>
      <c r="G1316" s="231"/>
      <c r="H1316" s="234">
        <v>66.599999999999994</v>
      </c>
      <c r="I1316" s="235"/>
      <c r="J1316" s="231"/>
      <c r="K1316" s="231"/>
      <c r="L1316" s="236"/>
      <c r="M1316" s="237"/>
      <c r="N1316" s="238"/>
      <c r="O1316" s="238"/>
      <c r="P1316" s="238"/>
      <c r="Q1316" s="238"/>
      <c r="R1316" s="238"/>
      <c r="S1316" s="238"/>
      <c r="T1316" s="23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40" t="s">
        <v>168</v>
      </c>
      <c r="AU1316" s="240" t="s">
        <v>82</v>
      </c>
      <c r="AV1316" s="14" t="s">
        <v>82</v>
      </c>
      <c r="AW1316" s="14" t="s">
        <v>33</v>
      </c>
      <c r="AX1316" s="14" t="s">
        <v>72</v>
      </c>
      <c r="AY1316" s="240" t="s">
        <v>159</v>
      </c>
    </row>
    <row r="1317" s="14" customFormat="1">
      <c r="A1317" s="14"/>
      <c r="B1317" s="230"/>
      <c r="C1317" s="231"/>
      <c r="D1317" s="221" t="s">
        <v>168</v>
      </c>
      <c r="E1317" s="232" t="s">
        <v>19</v>
      </c>
      <c r="F1317" s="233" t="s">
        <v>1704</v>
      </c>
      <c r="G1317" s="231"/>
      <c r="H1317" s="234">
        <v>8.5999999999999996</v>
      </c>
      <c r="I1317" s="235"/>
      <c r="J1317" s="231"/>
      <c r="K1317" s="231"/>
      <c r="L1317" s="236"/>
      <c r="M1317" s="237"/>
      <c r="N1317" s="238"/>
      <c r="O1317" s="238"/>
      <c r="P1317" s="238"/>
      <c r="Q1317" s="238"/>
      <c r="R1317" s="238"/>
      <c r="S1317" s="238"/>
      <c r="T1317" s="239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40" t="s">
        <v>168</v>
      </c>
      <c r="AU1317" s="240" t="s">
        <v>82</v>
      </c>
      <c r="AV1317" s="14" t="s">
        <v>82</v>
      </c>
      <c r="AW1317" s="14" t="s">
        <v>33</v>
      </c>
      <c r="AX1317" s="14" t="s">
        <v>72</v>
      </c>
      <c r="AY1317" s="240" t="s">
        <v>159</v>
      </c>
    </row>
    <row r="1318" s="14" customFormat="1">
      <c r="A1318" s="14"/>
      <c r="B1318" s="230"/>
      <c r="C1318" s="231"/>
      <c r="D1318" s="221" t="s">
        <v>168</v>
      </c>
      <c r="E1318" s="232" t="s">
        <v>19</v>
      </c>
      <c r="F1318" s="233" t="s">
        <v>1705</v>
      </c>
      <c r="G1318" s="231"/>
      <c r="H1318" s="234">
        <v>14.800000000000001</v>
      </c>
      <c r="I1318" s="235"/>
      <c r="J1318" s="231"/>
      <c r="K1318" s="231"/>
      <c r="L1318" s="236"/>
      <c r="M1318" s="237"/>
      <c r="N1318" s="238"/>
      <c r="O1318" s="238"/>
      <c r="P1318" s="238"/>
      <c r="Q1318" s="238"/>
      <c r="R1318" s="238"/>
      <c r="S1318" s="238"/>
      <c r="T1318" s="23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40" t="s">
        <v>168</v>
      </c>
      <c r="AU1318" s="240" t="s">
        <v>82</v>
      </c>
      <c r="AV1318" s="14" t="s">
        <v>82</v>
      </c>
      <c r="AW1318" s="14" t="s">
        <v>33</v>
      </c>
      <c r="AX1318" s="14" t="s">
        <v>72</v>
      </c>
      <c r="AY1318" s="240" t="s">
        <v>159</v>
      </c>
    </row>
    <row r="1319" s="14" customFormat="1">
      <c r="A1319" s="14"/>
      <c r="B1319" s="230"/>
      <c r="C1319" s="231"/>
      <c r="D1319" s="221" t="s">
        <v>168</v>
      </c>
      <c r="E1319" s="232" t="s">
        <v>19</v>
      </c>
      <c r="F1319" s="233" t="s">
        <v>1706</v>
      </c>
      <c r="G1319" s="231"/>
      <c r="H1319" s="234">
        <v>6.2000000000000002</v>
      </c>
      <c r="I1319" s="235"/>
      <c r="J1319" s="231"/>
      <c r="K1319" s="231"/>
      <c r="L1319" s="236"/>
      <c r="M1319" s="237"/>
      <c r="N1319" s="238"/>
      <c r="O1319" s="238"/>
      <c r="P1319" s="238"/>
      <c r="Q1319" s="238"/>
      <c r="R1319" s="238"/>
      <c r="S1319" s="238"/>
      <c r="T1319" s="239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40" t="s">
        <v>168</v>
      </c>
      <c r="AU1319" s="240" t="s">
        <v>82</v>
      </c>
      <c r="AV1319" s="14" t="s">
        <v>82</v>
      </c>
      <c r="AW1319" s="14" t="s">
        <v>33</v>
      </c>
      <c r="AX1319" s="14" t="s">
        <v>72</v>
      </c>
      <c r="AY1319" s="240" t="s">
        <v>159</v>
      </c>
    </row>
    <row r="1320" s="14" customFormat="1">
      <c r="A1320" s="14"/>
      <c r="B1320" s="230"/>
      <c r="C1320" s="231"/>
      <c r="D1320" s="221" t="s">
        <v>168</v>
      </c>
      <c r="E1320" s="232" t="s">
        <v>19</v>
      </c>
      <c r="F1320" s="233" t="s">
        <v>1707</v>
      </c>
      <c r="G1320" s="231"/>
      <c r="H1320" s="234">
        <v>7.2000000000000002</v>
      </c>
      <c r="I1320" s="235"/>
      <c r="J1320" s="231"/>
      <c r="K1320" s="231"/>
      <c r="L1320" s="236"/>
      <c r="M1320" s="237"/>
      <c r="N1320" s="238"/>
      <c r="O1320" s="238"/>
      <c r="P1320" s="238"/>
      <c r="Q1320" s="238"/>
      <c r="R1320" s="238"/>
      <c r="S1320" s="238"/>
      <c r="T1320" s="23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40" t="s">
        <v>168</v>
      </c>
      <c r="AU1320" s="240" t="s">
        <v>82</v>
      </c>
      <c r="AV1320" s="14" t="s">
        <v>82</v>
      </c>
      <c r="AW1320" s="14" t="s">
        <v>33</v>
      </c>
      <c r="AX1320" s="14" t="s">
        <v>72</v>
      </c>
      <c r="AY1320" s="240" t="s">
        <v>159</v>
      </c>
    </row>
    <row r="1321" s="14" customFormat="1">
      <c r="A1321" s="14"/>
      <c r="B1321" s="230"/>
      <c r="C1321" s="231"/>
      <c r="D1321" s="221" t="s">
        <v>168</v>
      </c>
      <c r="E1321" s="232" t="s">
        <v>19</v>
      </c>
      <c r="F1321" s="233" t="s">
        <v>1708</v>
      </c>
      <c r="G1321" s="231"/>
      <c r="H1321" s="234">
        <v>18</v>
      </c>
      <c r="I1321" s="235"/>
      <c r="J1321" s="231"/>
      <c r="K1321" s="231"/>
      <c r="L1321" s="236"/>
      <c r="M1321" s="237"/>
      <c r="N1321" s="238"/>
      <c r="O1321" s="238"/>
      <c r="P1321" s="238"/>
      <c r="Q1321" s="238"/>
      <c r="R1321" s="238"/>
      <c r="S1321" s="238"/>
      <c r="T1321" s="23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40" t="s">
        <v>168</v>
      </c>
      <c r="AU1321" s="240" t="s">
        <v>82</v>
      </c>
      <c r="AV1321" s="14" t="s">
        <v>82</v>
      </c>
      <c r="AW1321" s="14" t="s">
        <v>33</v>
      </c>
      <c r="AX1321" s="14" t="s">
        <v>72</v>
      </c>
      <c r="AY1321" s="240" t="s">
        <v>159</v>
      </c>
    </row>
    <row r="1322" s="14" customFormat="1">
      <c r="A1322" s="14"/>
      <c r="B1322" s="230"/>
      <c r="C1322" s="231"/>
      <c r="D1322" s="221" t="s">
        <v>168</v>
      </c>
      <c r="E1322" s="232" t="s">
        <v>19</v>
      </c>
      <c r="F1322" s="233" t="s">
        <v>1709</v>
      </c>
      <c r="G1322" s="231"/>
      <c r="H1322" s="234">
        <v>8.4000000000000004</v>
      </c>
      <c r="I1322" s="235"/>
      <c r="J1322" s="231"/>
      <c r="K1322" s="231"/>
      <c r="L1322" s="236"/>
      <c r="M1322" s="237"/>
      <c r="N1322" s="238"/>
      <c r="O1322" s="238"/>
      <c r="P1322" s="238"/>
      <c r="Q1322" s="238"/>
      <c r="R1322" s="238"/>
      <c r="S1322" s="238"/>
      <c r="T1322" s="23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40" t="s">
        <v>168</v>
      </c>
      <c r="AU1322" s="240" t="s">
        <v>82</v>
      </c>
      <c r="AV1322" s="14" t="s">
        <v>82</v>
      </c>
      <c r="AW1322" s="14" t="s">
        <v>33</v>
      </c>
      <c r="AX1322" s="14" t="s">
        <v>72</v>
      </c>
      <c r="AY1322" s="240" t="s">
        <v>159</v>
      </c>
    </row>
    <row r="1323" s="14" customFormat="1">
      <c r="A1323" s="14"/>
      <c r="B1323" s="230"/>
      <c r="C1323" s="231"/>
      <c r="D1323" s="221" t="s">
        <v>168</v>
      </c>
      <c r="E1323" s="232" t="s">
        <v>19</v>
      </c>
      <c r="F1323" s="233" t="s">
        <v>1710</v>
      </c>
      <c r="G1323" s="231"/>
      <c r="H1323" s="234">
        <v>6</v>
      </c>
      <c r="I1323" s="235"/>
      <c r="J1323" s="231"/>
      <c r="K1323" s="231"/>
      <c r="L1323" s="236"/>
      <c r="M1323" s="237"/>
      <c r="N1323" s="238"/>
      <c r="O1323" s="238"/>
      <c r="P1323" s="238"/>
      <c r="Q1323" s="238"/>
      <c r="R1323" s="238"/>
      <c r="S1323" s="238"/>
      <c r="T1323" s="23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40" t="s">
        <v>168</v>
      </c>
      <c r="AU1323" s="240" t="s">
        <v>82</v>
      </c>
      <c r="AV1323" s="14" t="s">
        <v>82</v>
      </c>
      <c r="AW1323" s="14" t="s">
        <v>33</v>
      </c>
      <c r="AX1323" s="14" t="s">
        <v>72</v>
      </c>
      <c r="AY1323" s="240" t="s">
        <v>159</v>
      </c>
    </row>
    <row r="1324" s="14" customFormat="1">
      <c r="A1324" s="14"/>
      <c r="B1324" s="230"/>
      <c r="C1324" s="231"/>
      <c r="D1324" s="221" t="s">
        <v>168</v>
      </c>
      <c r="E1324" s="232" t="s">
        <v>19</v>
      </c>
      <c r="F1324" s="233" t="s">
        <v>1711</v>
      </c>
      <c r="G1324" s="231"/>
      <c r="H1324" s="234">
        <v>250</v>
      </c>
      <c r="I1324" s="235"/>
      <c r="J1324" s="231"/>
      <c r="K1324" s="231"/>
      <c r="L1324" s="236"/>
      <c r="M1324" s="237"/>
      <c r="N1324" s="238"/>
      <c r="O1324" s="238"/>
      <c r="P1324" s="238"/>
      <c r="Q1324" s="238"/>
      <c r="R1324" s="238"/>
      <c r="S1324" s="238"/>
      <c r="T1324" s="23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40" t="s">
        <v>168</v>
      </c>
      <c r="AU1324" s="240" t="s">
        <v>82</v>
      </c>
      <c r="AV1324" s="14" t="s">
        <v>82</v>
      </c>
      <c r="AW1324" s="14" t="s">
        <v>33</v>
      </c>
      <c r="AX1324" s="14" t="s">
        <v>72</v>
      </c>
      <c r="AY1324" s="240" t="s">
        <v>159</v>
      </c>
    </row>
    <row r="1325" s="15" customFormat="1">
      <c r="A1325" s="15"/>
      <c r="B1325" s="241"/>
      <c r="C1325" s="242"/>
      <c r="D1325" s="221" t="s">
        <v>168</v>
      </c>
      <c r="E1325" s="243" t="s">
        <v>19</v>
      </c>
      <c r="F1325" s="244" t="s">
        <v>173</v>
      </c>
      <c r="G1325" s="242"/>
      <c r="H1325" s="245">
        <v>385.80000000000001</v>
      </c>
      <c r="I1325" s="246"/>
      <c r="J1325" s="242"/>
      <c r="K1325" s="242"/>
      <c r="L1325" s="247"/>
      <c r="M1325" s="248"/>
      <c r="N1325" s="249"/>
      <c r="O1325" s="249"/>
      <c r="P1325" s="249"/>
      <c r="Q1325" s="249"/>
      <c r="R1325" s="249"/>
      <c r="S1325" s="249"/>
      <c r="T1325" s="250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15"/>
      <c r="AT1325" s="251" t="s">
        <v>168</v>
      </c>
      <c r="AU1325" s="251" t="s">
        <v>82</v>
      </c>
      <c r="AV1325" s="15" t="s">
        <v>174</v>
      </c>
      <c r="AW1325" s="15" t="s">
        <v>33</v>
      </c>
      <c r="AX1325" s="15" t="s">
        <v>80</v>
      </c>
      <c r="AY1325" s="251" t="s">
        <v>159</v>
      </c>
    </row>
    <row r="1326" s="2" customFormat="1" ht="33" customHeight="1">
      <c r="A1326" s="40"/>
      <c r="B1326" s="41"/>
      <c r="C1326" s="263" t="s">
        <v>1712</v>
      </c>
      <c r="D1326" s="263" t="s">
        <v>413</v>
      </c>
      <c r="E1326" s="264" t="s">
        <v>1713</v>
      </c>
      <c r="F1326" s="265" t="s">
        <v>1714</v>
      </c>
      <c r="G1326" s="266" t="s">
        <v>1141</v>
      </c>
      <c r="H1326" s="267">
        <v>1</v>
      </c>
      <c r="I1326" s="268"/>
      <c r="J1326" s="269">
        <f>ROUND(I1326*H1326,2)</f>
        <v>0</v>
      </c>
      <c r="K1326" s="265" t="s">
        <v>19</v>
      </c>
      <c r="L1326" s="270"/>
      <c r="M1326" s="271" t="s">
        <v>19</v>
      </c>
      <c r="N1326" s="272" t="s">
        <v>43</v>
      </c>
      <c r="O1326" s="86"/>
      <c r="P1326" s="215">
        <f>O1326*H1326</f>
        <v>0</v>
      </c>
      <c r="Q1326" s="215">
        <v>0</v>
      </c>
      <c r="R1326" s="215">
        <f>Q1326*H1326</f>
        <v>0</v>
      </c>
      <c r="S1326" s="215">
        <v>0</v>
      </c>
      <c r="T1326" s="216">
        <f>S1326*H1326</f>
        <v>0</v>
      </c>
      <c r="U1326" s="40"/>
      <c r="V1326" s="40"/>
      <c r="W1326" s="40"/>
      <c r="X1326" s="40"/>
      <c r="Y1326" s="40"/>
      <c r="Z1326" s="40"/>
      <c r="AA1326" s="40"/>
      <c r="AB1326" s="40"/>
      <c r="AC1326" s="40"/>
      <c r="AD1326" s="40"/>
      <c r="AE1326" s="40"/>
      <c r="AR1326" s="217" t="s">
        <v>407</v>
      </c>
      <c r="AT1326" s="217" t="s">
        <v>413</v>
      </c>
      <c r="AU1326" s="217" t="s">
        <v>82</v>
      </c>
      <c r="AY1326" s="19" t="s">
        <v>159</v>
      </c>
      <c r="BE1326" s="218">
        <f>IF(N1326="základní",J1326,0)</f>
        <v>0</v>
      </c>
      <c r="BF1326" s="218">
        <f>IF(N1326="snížená",J1326,0)</f>
        <v>0</v>
      </c>
      <c r="BG1326" s="218">
        <f>IF(N1326="zákl. přenesená",J1326,0)</f>
        <v>0</v>
      </c>
      <c r="BH1326" s="218">
        <f>IF(N1326="sníž. přenesená",J1326,0)</f>
        <v>0</v>
      </c>
      <c r="BI1326" s="218">
        <f>IF(N1326="nulová",J1326,0)</f>
        <v>0</v>
      </c>
      <c r="BJ1326" s="19" t="s">
        <v>80</v>
      </c>
      <c r="BK1326" s="218">
        <f>ROUND(I1326*H1326,2)</f>
        <v>0</v>
      </c>
      <c r="BL1326" s="19" t="s">
        <v>260</v>
      </c>
      <c r="BM1326" s="217" t="s">
        <v>1715</v>
      </c>
    </row>
    <row r="1327" s="13" customFormat="1">
      <c r="A1327" s="13"/>
      <c r="B1327" s="219"/>
      <c r="C1327" s="220"/>
      <c r="D1327" s="221" t="s">
        <v>168</v>
      </c>
      <c r="E1327" s="222" t="s">
        <v>19</v>
      </c>
      <c r="F1327" s="223" t="s">
        <v>1716</v>
      </c>
      <c r="G1327" s="220"/>
      <c r="H1327" s="222" t="s">
        <v>19</v>
      </c>
      <c r="I1327" s="224"/>
      <c r="J1327" s="220"/>
      <c r="K1327" s="220"/>
      <c r="L1327" s="225"/>
      <c r="M1327" s="226"/>
      <c r="N1327" s="227"/>
      <c r="O1327" s="227"/>
      <c r="P1327" s="227"/>
      <c r="Q1327" s="227"/>
      <c r="R1327" s="227"/>
      <c r="S1327" s="227"/>
      <c r="T1327" s="228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29" t="s">
        <v>168</v>
      </c>
      <c r="AU1327" s="229" t="s">
        <v>82</v>
      </c>
      <c r="AV1327" s="13" t="s">
        <v>80</v>
      </c>
      <c r="AW1327" s="13" t="s">
        <v>33</v>
      </c>
      <c r="AX1327" s="13" t="s">
        <v>72</v>
      </c>
      <c r="AY1327" s="229" t="s">
        <v>159</v>
      </c>
    </row>
    <row r="1328" s="13" customFormat="1">
      <c r="A1328" s="13"/>
      <c r="B1328" s="219"/>
      <c r="C1328" s="220"/>
      <c r="D1328" s="221" t="s">
        <v>168</v>
      </c>
      <c r="E1328" s="222" t="s">
        <v>19</v>
      </c>
      <c r="F1328" s="223" t="s">
        <v>1717</v>
      </c>
      <c r="G1328" s="220"/>
      <c r="H1328" s="222" t="s">
        <v>19</v>
      </c>
      <c r="I1328" s="224"/>
      <c r="J1328" s="220"/>
      <c r="K1328" s="220"/>
      <c r="L1328" s="225"/>
      <c r="M1328" s="226"/>
      <c r="N1328" s="227"/>
      <c r="O1328" s="227"/>
      <c r="P1328" s="227"/>
      <c r="Q1328" s="227"/>
      <c r="R1328" s="227"/>
      <c r="S1328" s="227"/>
      <c r="T1328" s="22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29" t="s">
        <v>168</v>
      </c>
      <c r="AU1328" s="229" t="s">
        <v>82</v>
      </c>
      <c r="AV1328" s="13" t="s">
        <v>80</v>
      </c>
      <c r="AW1328" s="13" t="s">
        <v>33</v>
      </c>
      <c r="AX1328" s="13" t="s">
        <v>72</v>
      </c>
      <c r="AY1328" s="229" t="s">
        <v>159</v>
      </c>
    </row>
    <row r="1329" s="13" customFormat="1">
      <c r="A1329" s="13"/>
      <c r="B1329" s="219"/>
      <c r="C1329" s="220"/>
      <c r="D1329" s="221" t="s">
        <v>168</v>
      </c>
      <c r="E1329" s="222" t="s">
        <v>19</v>
      </c>
      <c r="F1329" s="223" t="s">
        <v>1718</v>
      </c>
      <c r="G1329" s="220"/>
      <c r="H1329" s="222" t="s">
        <v>19</v>
      </c>
      <c r="I1329" s="224"/>
      <c r="J1329" s="220"/>
      <c r="K1329" s="220"/>
      <c r="L1329" s="225"/>
      <c r="M1329" s="226"/>
      <c r="N1329" s="227"/>
      <c r="O1329" s="227"/>
      <c r="P1329" s="227"/>
      <c r="Q1329" s="227"/>
      <c r="R1329" s="227"/>
      <c r="S1329" s="227"/>
      <c r="T1329" s="22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29" t="s">
        <v>168</v>
      </c>
      <c r="AU1329" s="229" t="s">
        <v>82</v>
      </c>
      <c r="AV1329" s="13" t="s">
        <v>80</v>
      </c>
      <c r="AW1329" s="13" t="s">
        <v>33</v>
      </c>
      <c r="AX1329" s="13" t="s">
        <v>72</v>
      </c>
      <c r="AY1329" s="229" t="s">
        <v>159</v>
      </c>
    </row>
    <row r="1330" s="13" customFormat="1">
      <c r="A1330" s="13"/>
      <c r="B1330" s="219"/>
      <c r="C1330" s="220"/>
      <c r="D1330" s="221" t="s">
        <v>168</v>
      </c>
      <c r="E1330" s="222" t="s">
        <v>19</v>
      </c>
      <c r="F1330" s="223" t="s">
        <v>1719</v>
      </c>
      <c r="G1330" s="220"/>
      <c r="H1330" s="222" t="s">
        <v>19</v>
      </c>
      <c r="I1330" s="224"/>
      <c r="J1330" s="220"/>
      <c r="K1330" s="220"/>
      <c r="L1330" s="225"/>
      <c r="M1330" s="226"/>
      <c r="N1330" s="227"/>
      <c r="O1330" s="227"/>
      <c r="P1330" s="227"/>
      <c r="Q1330" s="227"/>
      <c r="R1330" s="227"/>
      <c r="S1330" s="227"/>
      <c r="T1330" s="22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29" t="s">
        <v>168</v>
      </c>
      <c r="AU1330" s="229" t="s">
        <v>82</v>
      </c>
      <c r="AV1330" s="13" t="s">
        <v>80</v>
      </c>
      <c r="AW1330" s="13" t="s">
        <v>33</v>
      </c>
      <c r="AX1330" s="13" t="s">
        <v>72</v>
      </c>
      <c r="AY1330" s="229" t="s">
        <v>159</v>
      </c>
    </row>
    <row r="1331" s="13" customFormat="1">
      <c r="A1331" s="13"/>
      <c r="B1331" s="219"/>
      <c r="C1331" s="220"/>
      <c r="D1331" s="221" t="s">
        <v>168</v>
      </c>
      <c r="E1331" s="222" t="s">
        <v>19</v>
      </c>
      <c r="F1331" s="223" t="s">
        <v>1720</v>
      </c>
      <c r="G1331" s="220"/>
      <c r="H1331" s="222" t="s">
        <v>19</v>
      </c>
      <c r="I1331" s="224"/>
      <c r="J1331" s="220"/>
      <c r="K1331" s="220"/>
      <c r="L1331" s="225"/>
      <c r="M1331" s="226"/>
      <c r="N1331" s="227"/>
      <c r="O1331" s="227"/>
      <c r="P1331" s="227"/>
      <c r="Q1331" s="227"/>
      <c r="R1331" s="227"/>
      <c r="S1331" s="227"/>
      <c r="T1331" s="228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29" t="s">
        <v>168</v>
      </c>
      <c r="AU1331" s="229" t="s">
        <v>82</v>
      </c>
      <c r="AV1331" s="13" t="s">
        <v>80</v>
      </c>
      <c r="AW1331" s="13" t="s">
        <v>33</v>
      </c>
      <c r="AX1331" s="13" t="s">
        <v>72</v>
      </c>
      <c r="AY1331" s="229" t="s">
        <v>159</v>
      </c>
    </row>
    <row r="1332" s="13" customFormat="1">
      <c r="A1332" s="13"/>
      <c r="B1332" s="219"/>
      <c r="C1332" s="220"/>
      <c r="D1332" s="221" t="s">
        <v>168</v>
      </c>
      <c r="E1332" s="222" t="s">
        <v>19</v>
      </c>
      <c r="F1332" s="223" t="s">
        <v>1721</v>
      </c>
      <c r="G1332" s="220"/>
      <c r="H1332" s="222" t="s">
        <v>19</v>
      </c>
      <c r="I1332" s="224"/>
      <c r="J1332" s="220"/>
      <c r="K1332" s="220"/>
      <c r="L1332" s="225"/>
      <c r="M1332" s="226"/>
      <c r="N1332" s="227"/>
      <c r="O1332" s="227"/>
      <c r="P1332" s="227"/>
      <c r="Q1332" s="227"/>
      <c r="R1332" s="227"/>
      <c r="S1332" s="227"/>
      <c r="T1332" s="22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29" t="s">
        <v>168</v>
      </c>
      <c r="AU1332" s="229" t="s">
        <v>82</v>
      </c>
      <c r="AV1332" s="13" t="s">
        <v>80</v>
      </c>
      <c r="AW1332" s="13" t="s">
        <v>33</v>
      </c>
      <c r="AX1332" s="13" t="s">
        <v>72</v>
      </c>
      <c r="AY1332" s="229" t="s">
        <v>159</v>
      </c>
    </row>
    <row r="1333" s="13" customFormat="1">
      <c r="A1333" s="13"/>
      <c r="B1333" s="219"/>
      <c r="C1333" s="220"/>
      <c r="D1333" s="221" t="s">
        <v>168</v>
      </c>
      <c r="E1333" s="222" t="s">
        <v>19</v>
      </c>
      <c r="F1333" s="223" t="s">
        <v>1722</v>
      </c>
      <c r="G1333" s="220"/>
      <c r="H1333" s="222" t="s">
        <v>19</v>
      </c>
      <c r="I1333" s="224"/>
      <c r="J1333" s="220"/>
      <c r="K1333" s="220"/>
      <c r="L1333" s="225"/>
      <c r="M1333" s="226"/>
      <c r="N1333" s="227"/>
      <c r="O1333" s="227"/>
      <c r="P1333" s="227"/>
      <c r="Q1333" s="227"/>
      <c r="R1333" s="227"/>
      <c r="S1333" s="227"/>
      <c r="T1333" s="22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29" t="s">
        <v>168</v>
      </c>
      <c r="AU1333" s="229" t="s">
        <v>82</v>
      </c>
      <c r="AV1333" s="13" t="s">
        <v>80</v>
      </c>
      <c r="AW1333" s="13" t="s">
        <v>33</v>
      </c>
      <c r="AX1333" s="13" t="s">
        <v>72</v>
      </c>
      <c r="AY1333" s="229" t="s">
        <v>159</v>
      </c>
    </row>
    <row r="1334" s="13" customFormat="1">
      <c r="A1334" s="13"/>
      <c r="B1334" s="219"/>
      <c r="C1334" s="220"/>
      <c r="D1334" s="221" t="s">
        <v>168</v>
      </c>
      <c r="E1334" s="222" t="s">
        <v>19</v>
      </c>
      <c r="F1334" s="223" t="s">
        <v>1723</v>
      </c>
      <c r="G1334" s="220"/>
      <c r="H1334" s="222" t="s">
        <v>19</v>
      </c>
      <c r="I1334" s="224"/>
      <c r="J1334" s="220"/>
      <c r="K1334" s="220"/>
      <c r="L1334" s="225"/>
      <c r="M1334" s="226"/>
      <c r="N1334" s="227"/>
      <c r="O1334" s="227"/>
      <c r="P1334" s="227"/>
      <c r="Q1334" s="227"/>
      <c r="R1334" s="227"/>
      <c r="S1334" s="227"/>
      <c r="T1334" s="22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29" t="s">
        <v>168</v>
      </c>
      <c r="AU1334" s="229" t="s">
        <v>82</v>
      </c>
      <c r="AV1334" s="13" t="s">
        <v>80</v>
      </c>
      <c r="AW1334" s="13" t="s">
        <v>33</v>
      </c>
      <c r="AX1334" s="13" t="s">
        <v>72</v>
      </c>
      <c r="AY1334" s="229" t="s">
        <v>159</v>
      </c>
    </row>
    <row r="1335" s="13" customFormat="1">
      <c r="A1335" s="13"/>
      <c r="B1335" s="219"/>
      <c r="C1335" s="220"/>
      <c r="D1335" s="221" t="s">
        <v>168</v>
      </c>
      <c r="E1335" s="222" t="s">
        <v>19</v>
      </c>
      <c r="F1335" s="223" t="s">
        <v>1724</v>
      </c>
      <c r="G1335" s="220"/>
      <c r="H1335" s="222" t="s">
        <v>19</v>
      </c>
      <c r="I1335" s="224"/>
      <c r="J1335" s="220"/>
      <c r="K1335" s="220"/>
      <c r="L1335" s="225"/>
      <c r="M1335" s="226"/>
      <c r="N1335" s="227"/>
      <c r="O1335" s="227"/>
      <c r="P1335" s="227"/>
      <c r="Q1335" s="227"/>
      <c r="R1335" s="227"/>
      <c r="S1335" s="227"/>
      <c r="T1335" s="228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29" t="s">
        <v>168</v>
      </c>
      <c r="AU1335" s="229" t="s">
        <v>82</v>
      </c>
      <c r="AV1335" s="13" t="s">
        <v>80</v>
      </c>
      <c r="AW1335" s="13" t="s">
        <v>33</v>
      </c>
      <c r="AX1335" s="13" t="s">
        <v>72</v>
      </c>
      <c r="AY1335" s="229" t="s">
        <v>159</v>
      </c>
    </row>
    <row r="1336" s="14" customFormat="1">
      <c r="A1336" s="14"/>
      <c r="B1336" s="230"/>
      <c r="C1336" s="231"/>
      <c r="D1336" s="221" t="s">
        <v>168</v>
      </c>
      <c r="E1336" s="232" t="s">
        <v>19</v>
      </c>
      <c r="F1336" s="233" t="s">
        <v>80</v>
      </c>
      <c r="G1336" s="231"/>
      <c r="H1336" s="234">
        <v>1</v>
      </c>
      <c r="I1336" s="235"/>
      <c r="J1336" s="231"/>
      <c r="K1336" s="231"/>
      <c r="L1336" s="236"/>
      <c r="M1336" s="237"/>
      <c r="N1336" s="238"/>
      <c r="O1336" s="238"/>
      <c r="P1336" s="238"/>
      <c r="Q1336" s="238"/>
      <c r="R1336" s="238"/>
      <c r="S1336" s="238"/>
      <c r="T1336" s="23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40" t="s">
        <v>168</v>
      </c>
      <c r="AU1336" s="240" t="s">
        <v>82</v>
      </c>
      <c r="AV1336" s="14" t="s">
        <v>82</v>
      </c>
      <c r="AW1336" s="14" t="s">
        <v>33</v>
      </c>
      <c r="AX1336" s="14" t="s">
        <v>72</v>
      </c>
      <c r="AY1336" s="240" t="s">
        <v>159</v>
      </c>
    </row>
    <row r="1337" s="15" customFormat="1">
      <c r="A1337" s="15"/>
      <c r="B1337" s="241"/>
      <c r="C1337" s="242"/>
      <c r="D1337" s="221" t="s">
        <v>168</v>
      </c>
      <c r="E1337" s="243" t="s">
        <v>19</v>
      </c>
      <c r="F1337" s="244" t="s">
        <v>173</v>
      </c>
      <c r="G1337" s="242"/>
      <c r="H1337" s="245">
        <v>1</v>
      </c>
      <c r="I1337" s="246"/>
      <c r="J1337" s="242"/>
      <c r="K1337" s="242"/>
      <c r="L1337" s="247"/>
      <c r="M1337" s="248"/>
      <c r="N1337" s="249"/>
      <c r="O1337" s="249"/>
      <c r="P1337" s="249"/>
      <c r="Q1337" s="249"/>
      <c r="R1337" s="249"/>
      <c r="S1337" s="249"/>
      <c r="T1337" s="250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15"/>
      <c r="AT1337" s="251" t="s">
        <v>168</v>
      </c>
      <c r="AU1337" s="251" t="s">
        <v>82</v>
      </c>
      <c r="AV1337" s="15" t="s">
        <v>174</v>
      </c>
      <c r="AW1337" s="15" t="s">
        <v>33</v>
      </c>
      <c r="AX1337" s="15" t="s">
        <v>80</v>
      </c>
      <c r="AY1337" s="251" t="s">
        <v>159</v>
      </c>
    </row>
    <row r="1338" s="2" customFormat="1" ht="16.5" customHeight="1">
      <c r="A1338" s="40"/>
      <c r="B1338" s="41"/>
      <c r="C1338" s="206" t="s">
        <v>1725</v>
      </c>
      <c r="D1338" s="206" t="s">
        <v>161</v>
      </c>
      <c r="E1338" s="207" t="s">
        <v>1726</v>
      </c>
      <c r="F1338" s="208" t="s">
        <v>1727</v>
      </c>
      <c r="G1338" s="209" t="s">
        <v>270</v>
      </c>
      <c r="H1338" s="210">
        <v>221.40000000000001</v>
      </c>
      <c r="I1338" s="211"/>
      <c r="J1338" s="212">
        <f>ROUND(I1338*H1338,2)</f>
        <v>0</v>
      </c>
      <c r="K1338" s="208" t="s">
        <v>19</v>
      </c>
      <c r="L1338" s="46"/>
      <c r="M1338" s="213" t="s">
        <v>19</v>
      </c>
      <c r="N1338" s="214" t="s">
        <v>43</v>
      </c>
      <c r="O1338" s="86"/>
      <c r="P1338" s="215">
        <f>O1338*H1338</f>
        <v>0</v>
      </c>
      <c r="Q1338" s="215">
        <v>0</v>
      </c>
      <c r="R1338" s="215">
        <f>Q1338*H1338</f>
        <v>0</v>
      </c>
      <c r="S1338" s="215">
        <v>0</v>
      </c>
      <c r="T1338" s="216">
        <f>S1338*H1338</f>
        <v>0</v>
      </c>
      <c r="U1338" s="40"/>
      <c r="V1338" s="40"/>
      <c r="W1338" s="40"/>
      <c r="X1338" s="40"/>
      <c r="Y1338" s="40"/>
      <c r="Z1338" s="40"/>
      <c r="AA1338" s="40"/>
      <c r="AB1338" s="40"/>
      <c r="AC1338" s="40"/>
      <c r="AD1338" s="40"/>
      <c r="AE1338" s="40"/>
      <c r="AR1338" s="217" t="s">
        <v>260</v>
      </c>
      <c r="AT1338" s="217" t="s">
        <v>161</v>
      </c>
      <c r="AU1338" s="217" t="s">
        <v>82</v>
      </c>
      <c r="AY1338" s="19" t="s">
        <v>159</v>
      </c>
      <c r="BE1338" s="218">
        <f>IF(N1338="základní",J1338,0)</f>
        <v>0</v>
      </c>
      <c r="BF1338" s="218">
        <f>IF(N1338="snížená",J1338,0)</f>
        <v>0</v>
      </c>
      <c r="BG1338" s="218">
        <f>IF(N1338="zákl. přenesená",J1338,0)</f>
        <v>0</v>
      </c>
      <c r="BH1338" s="218">
        <f>IF(N1338="sníž. přenesená",J1338,0)</f>
        <v>0</v>
      </c>
      <c r="BI1338" s="218">
        <f>IF(N1338="nulová",J1338,0)</f>
        <v>0</v>
      </c>
      <c r="BJ1338" s="19" t="s">
        <v>80</v>
      </c>
      <c r="BK1338" s="218">
        <f>ROUND(I1338*H1338,2)</f>
        <v>0</v>
      </c>
      <c r="BL1338" s="19" t="s">
        <v>260</v>
      </c>
      <c r="BM1338" s="217" t="s">
        <v>1728</v>
      </c>
    </row>
    <row r="1339" s="13" customFormat="1">
      <c r="A1339" s="13"/>
      <c r="B1339" s="219"/>
      <c r="C1339" s="220"/>
      <c r="D1339" s="221" t="s">
        <v>168</v>
      </c>
      <c r="E1339" s="222" t="s">
        <v>19</v>
      </c>
      <c r="F1339" s="223" t="s">
        <v>1729</v>
      </c>
      <c r="G1339" s="220"/>
      <c r="H1339" s="222" t="s">
        <v>19</v>
      </c>
      <c r="I1339" s="224"/>
      <c r="J1339" s="220"/>
      <c r="K1339" s="220"/>
      <c r="L1339" s="225"/>
      <c r="M1339" s="226"/>
      <c r="N1339" s="227"/>
      <c r="O1339" s="227"/>
      <c r="P1339" s="227"/>
      <c r="Q1339" s="227"/>
      <c r="R1339" s="227"/>
      <c r="S1339" s="227"/>
      <c r="T1339" s="22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29" t="s">
        <v>168</v>
      </c>
      <c r="AU1339" s="229" t="s">
        <v>82</v>
      </c>
      <c r="AV1339" s="13" t="s">
        <v>80</v>
      </c>
      <c r="AW1339" s="13" t="s">
        <v>33</v>
      </c>
      <c r="AX1339" s="13" t="s">
        <v>72</v>
      </c>
      <c r="AY1339" s="229" t="s">
        <v>159</v>
      </c>
    </row>
    <row r="1340" s="14" customFormat="1">
      <c r="A1340" s="14"/>
      <c r="B1340" s="230"/>
      <c r="C1340" s="231"/>
      <c r="D1340" s="221" t="s">
        <v>168</v>
      </c>
      <c r="E1340" s="232" t="s">
        <v>19</v>
      </c>
      <c r="F1340" s="233" t="s">
        <v>1730</v>
      </c>
      <c r="G1340" s="231"/>
      <c r="H1340" s="234">
        <v>75.200000000000003</v>
      </c>
      <c r="I1340" s="235"/>
      <c r="J1340" s="231"/>
      <c r="K1340" s="231"/>
      <c r="L1340" s="236"/>
      <c r="M1340" s="237"/>
      <c r="N1340" s="238"/>
      <c r="O1340" s="238"/>
      <c r="P1340" s="238"/>
      <c r="Q1340" s="238"/>
      <c r="R1340" s="238"/>
      <c r="S1340" s="238"/>
      <c r="T1340" s="23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40" t="s">
        <v>168</v>
      </c>
      <c r="AU1340" s="240" t="s">
        <v>82</v>
      </c>
      <c r="AV1340" s="14" t="s">
        <v>82</v>
      </c>
      <c r="AW1340" s="14" t="s">
        <v>33</v>
      </c>
      <c r="AX1340" s="14" t="s">
        <v>72</v>
      </c>
      <c r="AY1340" s="240" t="s">
        <v>159</v>
      </c>
    </row>
    <row r="1341" s="14" customFormat="1">
      <c r="A1341" s="14"/>
      <c r="B1341" s="230"/>
      <c r="C1341" s="231"/>
      <c r="D1341" s="221" t="s">
        <v>168</v>
      </c>
      <c r="E1341" s="232" t="s">
        <v>19</v>
      </c>
      <c r="F1341" s="233" t="s">
        <v>1731</v>
      </c>
      <c r="G1341" s="231"/>
      <c r="H1341" s="234">
        <v>29.399999999999999</v>
      </c>
      <c r="I1341" s="235"/>
      <c r="J1341" s="231"/>
      <c r="K1341" s="231"/>
      <c r="L1341" s="236"/>
      <c r="M1341" s="237"/>
      <c r="N1341" s="238"/>
      <c r="O1341" s="238"/>
      <c r="P1341" s="238"/>
      <c r="Q1341" s="238"/>
      <c r="R1341" s="238"/>
      <c r="S1341" s="238"/>
      <c r="T1341" s="239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40" t="s">
        <v>168</v>
      </c>
      <c r="AU1341" s="240" t="s">
        <v>82</v>
      </c>
      <c r="AV1341" s="14" t="s">
        <v>82</v>
      </c>
      <c r="AW1341" s="14" t="s">
        <v>33</v>
      </c>
      <c r="AX1341" s="14" t="s">
        <v>72</v>
      </c>
      <c r="AY1341" s="240" t="s">
        <v>159</v>
      </c>
    </row>
    <row r="1342" s="14" customFormat="1">
      <c r="A1342" s="14"/>
      <c r="B1342" s="230"/>
      <c r="C1342" s="231"/>
      <c r="D1342" s="221" t="s">
        <v>168</v>
      </c>
      <c r="E1342" s="232" t="s">
        <v>19</v>
      </c>
      <c r="F1342" s="233" t="s">
        <v>1732</v>
      </c>
      <c r="G1342" s="231"/>
      <c r="H1342" s="234">
        <v>25.199999999999999</v>
      </c>
      <c r="I1342" s="235"/>
      <c r="J1342" s="231"/>
      <c r="K1342" s="231"/>
      <c r="L1342" s="236"/>
      <c r="M1342" s="237"/>
      <c r="N1342" s="238"/>
      <c r="O1342" s="238"/>
      <c r="P1342" s="238"/>
      <c r="Q1342" s="238"/>
      <c r="R1342" s="238"/>
      <c r="S1342" s="238"/>
      <c r="T1342" s="23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40" t="s">
        <v>168</v>
      </c>
      <c r="AU1342" s="240" t="s">
        <v>82</v>
      </c>
      <c r="AV1342" s="14" t="s">
        <v>82</v>
      </c>
      <c r="AW1342" s="14" t="s">
        <v>33</v>
      </c>
      <c r="AX1342" s="14" t="s">
        <v>72</v>
      </c>
      <c r="AY1342" s="240" t="s">
        <v>159</v>
      </c>
    </row>
    <row r="1343" s="14" customFormat="1">
      <c r="A1343" s="14"/>
      <c r="B1343" s="230"/>
      <c r="C1343" s="231"/>
      <c r="D1343" s="221" t="s">
        <v>168</v>
      </c>
      <c r="E1343" s="232" t="s">
        <v>19</v>
      </c>
      <c r="F1343" s="233" t="s">
        <v>1733</v>
      </c>
      <c r="G1343" s="231"/>
      <c r="H1343" s="234">
        <v>91.599999999999994</v>
      </c>
      <c r="I1343" s="235"/>
      <c r="J1343" s="231"/>
      <c r="K1343" s="231"/>
      <c r="L1343" s="236"/>
      <c r="M1343" s="237"/>
      <c r="N1343" s="238"/>
      <c r="O1343" s="238"/>
      <c r="P1343" s="238"/>
      <c r="Q1343" s="238"/>
      <c r="R1343" s="238"/>
      <c r="S1343" s="238"/>
      <c r="T1343" s="23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40" t="s">
        <v>168</v>
      </c>
      <c r="AU1343" s="240" t="s">
        <v>82</v>
      </c>
      <c r="AV1343" s="14" t="s">
        <v>82</v>
      </c>
      <c r="AW1343" s="14" t="s">
        <v>33</v>
      </c>
      <c r="AX1343" s="14" t="s">
        <v>72</v>
      </c>
      <c r="AY1343" s="240" t="s">
        <v>159</v>
      </c>
    </row>
    <row r="1344" s="15" customFormat="1">
      <c r="A1344" s="15"/>
      <c r="B1344" s="241"/>
      <c r="C1344" s="242"/>
      <c r="D1344" s="221" t="s">
        <v>168</v>
      </c>
      <c r="E1344" s="243" t="s">
        <v>19</v>
      </c>
      <c r="F1344" s="244" t="s">
        <v>173</v>
      </c>
      <c r="G1344" s="242"/>
      <c r="H1344" s="245">
        <v>221.40000000000001</v>
      </c>
      <c r="I1344" s="246"/>
      <c r="J1344" s="242"/>
      <c r="K1344" s="242"/>
      <c r="L1344" s="247"/>
      <c r="M1344" s="248"/>
      <c r="N1344" s="249"/>
      <c r="O1344" s="249"/>
      <c r="P1344" s="249"/>
      <c r="Q1344" s="249"/>
      <c r="R1344" s="249"/>
      <c r="S1344" s="249"/>
      <c r="T1344" s="250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15"/>
      <c r="AT1344" s="251" t="s">
        <v>168</v>
      </c>
      <c r="AU1344" s="251" t="s">
        <v>82</v>
      </c>
      <c r="AV1344" s="15" t="s">
        <v>174</v>
      </c>
      <c r="AW1344" s="15" t="s">
        <v>33</v>
      </c>
      <c r="AX1344" s="15" t="s">
        <v>80</v>
      </c>
      <c r="AY1344" s="251" t="s">
        <v>159</v>
      </c>
    </row>
    <row r="1345" s="2" customFormat="1" ht="21.75" customHeight="1">
      <c r="A1345" s="40"/>
      <c r="B1345" s="41"/>
      <c r="C1345" s="206" t="s">
        <v>1734</v>
      </c>
      <c r="D1345" s="206" t="s">
        <v>161</v>
      </c>
      <c r="E1345" s="207" t="s">
        <v>1735</v>
      </c>
      <c r="F1345" s="208" t="s">
        <v>1736</v>
      </c>
      <c r="G1345" s="209" t="s">
        <v>270</v>
      </c>
      <c r="H1345" s="210">
        <v>78.75</v>
      </c>
      <c r="I1345" s="211"/>
      <c r="J1345" s="212">
        <f>ROUND(I1345*H1345,2)</f>
        <v>0</v>
      </c>
      <c r="K1345" s="208" t="s">
        <v>165</v>
      </c>
      <c r="L1345" s="46"/>
      <c r="M1345" s="213" t="s">
        <v>19</v>
      </c>
      <c r="N1345" s="214" t="s">
        <v>43</v>
      </c>
      <c r="O1345" s="86"/>
      <c r="P1345" s="215">
        <f>O1345*H1345</f>
        <v>0</v>
      </c>
      <c r="Q1345" s="215">
        <v>0</v>
      </c>
      <c r="R1345" s="215">
        <f>Q1345*H1345</f>
        <v>0</v>
      </c>
      <c r="S1345" s="215">
        <v>0</v>
      </c>
      <c r="T1345" s="216">
        <f>S1345*H1345</f>
        <v>0</v>
      </c>
      <c r="U1345" s="40"/>
      <c r="V1345" s="40"/>
      <c r="W1345" s="40"/>
      <c r="X1345" s="40"/>
      <c r="Y1345" s="40"/>
      <c r="Z1345" s="40"/>
      <c r="AA1345" s="40"/>
      <c r="AB1345" s="40"/>
      <c r="AC1345" s="40"/>
      <c r="AD1345" s="40"/>
      <c r="AE1345" s="40"/>
      <c r="AR1345" s="217" t="s">
        <v>260</v>
      </c>
      <c r="AT1345" s="217" t="s">
        <v>161</v>
      </c>
      <c r="AU1345" s="217" t="s">
        <v>82</v>
      </c>
      <c r="AY1345" s="19" t="s">
        <v>159</v>
      </c>
      <c r="BE1345" s="218">
        <f>IF(N1345="základní",J1345,0)</f>
        <v>0</v>
      </c>
      <c r="BF1345" s="218">
        <f>IF(N1345="snížená",J1345,0)</f>
        <v>0</v>
      </c>
      <c r="BG1345" s="218">
        <f>IF(N1345="zákl. přenesená",J1345,0)</f>
        <v>0</v>
      </c>
      <c r="BH1345" s="218">
        <f>IF(N1345="sníž. přenesená",J1345,0)</f>
        <v>0</v>
      </c>
      <c r="BI1345" s="218">
        <f>IF(N1345="nulová",J1345,0)</f>
        <v>0</v>
      </c>
      <c r="BJ1345" s="19" t="s">
        <v>80</v>
      </c>
      <c r="BK1345" s="218">
        <f>ROUND(I1345*H1345,2)</f>
        <v>0</v>
      </c>
      <c r="BL1345" s="19" t="s">
        <v>260</v>
      </c>
      <c r="BM1345" s="217" t="s">
        <v>1737</v>
      </c>
    </row>
    <row r="1346" s="14" customFormat="1">
      <c r="A1346" s="14"/>
      <c r="B1346" s="230"/>
      <c r="C1346" s="231"/>
      <c r="D1346" s="221" t="s">
        <v>168</v>
      </c>
      <c r="E1346" s="232" t="s">
        <v>19</v>
      </c>
      <c r="F1346" s="233" t="s">
        <v>1738</v>
      </c>
      <c r="G1346" s="231"/>
      <c r="H1346" s="234">
        <v>3.1000000000000001</v>
      </c>
      <c r="I1346" s="235"/>
      <c r="J1346" s="231"/>
      <c r="K1346" s="231"/>
      <c r="L1346" s="236"/>
      <c r="M1346" s="237"/>
      <c r="N1346" s="238"/>
      <c r="O1346" s="238"/>
      <c r="P1346" s="238"/>
      <c r="Q1346" s="238"/>
      <c r="R1346" s="238"/>
      <c r="S1346" s="238"/>
      <c r="T1346" s="239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40" t="s">
        <v>168</v>
      </c>
      <c r="AU1346" s="240" t="s">
        <v>82</v>
      </c>
      <c r="AV1346" s="14" t="s">
        <v>82</v>
      </c>
      <c r="AW1346" s="14" t="s">
        <v>33</v>
      </c>
      <c r="AX1346" s="14" t="s">
        <v>72</v>
      </c>
      <c r="AY1346" s="240" t="s">
        <v>159</v>
      </c>
    </row>
    <row r="1347" s="14" customFormat="1">
      <c r="A1347" s="14"/>
      <c r="B1347" s="230"/>
      <c r="C1347" s="231"/>
      <c r="D1347" s="221" t="s">
        <v>168</v>
      </c>
      <c r="E1347" s="232" t="s">
        <v>19</v>
      </c>
      <c r="F1347" s="233" t="s">
        <v>1739</v>
      </c>
      <c r="G1347" s="231"/>
      <c r="H1347" s="234">
        <v>8.5</v>
      </c>
      <c r="I1347" s="235"/>
      <c r="J1347" s="231"/>
      <c r="K1347" s="231"/>
      <c r="L1347" s="236"/>
      <c r="M1347" s="237"/>
      <c r="N1347" s="238"/>
      <c r="O1347" s="238"/>
      <c r="P1347" s="238"/>
      <c r="Q1347" s="238"/>
      <c r="R1347" s="238"/>
      <c r="S1347" s="238"/>
      <c r="T1347" s="239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40" t="s">
        <v>168</v>
      </c>
      <c r="AU1347" s="240" t="s">
        <v>82</v>
      </c>
      <c r="AV1347" s="14" t="s">
        <v>82</v>
      </c>
      <c r="AW1347" s="14" t="s">
        <v>33</v>
      </c>
      <c r="AX1347" s="14" t="s">
        <v>72</v>
      </c>
      <c r="AY1347" s="240" t="s">
        <v>159</v>
      </c>
    </row>
    <row r="1348" s="14" customFormat="1">
      <c r="A1348" s="14"/>
      <c r="B1348" s="230"/>
      <c r="C1348" s="231"/>
      <c r="D1348" s="221" t="s">
        <v>168</v>
      </c>
      <c r="E1348" s="232" t="s">
        <v>19</v>
      </c>
      <c r="F1348" s="233" t="s">
        <v>1740</v>
      </c>
      <c r="G1348" s="231"/>
      <c r="H1348" s="234">
        <v>67.150000000000006</v>
      </c>
      <c r="I1348" s="235"/>
      <c r="J1348" s="231"/>
      <c r="K1348" s="231"/>
      <c r="L1348" s="236"/>
      <c r="M1348" s="237"/>
      <c r="N1348" s="238"/>
      <c r="O1348" s="238"/>
      <c r="P1348" s="238"/>
      <c r="Q1348" s="238"/>
      <c r="R1348" s="238"/>
      <c r="S1348" s="238"/>
      <c r="T1348" s="23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40" t="s">
        <v>168</v>
      </c>
      <c r="AU1348" s="240" t="s">
        <v>82</v>
      </c>
      <c r="AV1348" s="14" t="s">
        <v>82</v>
      </c>
      <c r="AW1348" s="14" t="s">
        <v>33</v>
      </c>
      <c r="AX1348" s="14" t="s">
        <v>72</v>
      </c>
      <c r="AY1348" s="240" t="s">
        <v>159</v>
      </c>
    </row>
    <row r="1349" s="15" customFormat="1">
      <c r="A1349" s="15"/>
      <c r="B1349" s="241"/>
      <c r="C1349" s="242"/>
      <c r="D1349" s="221" t="s">
        <v>168</v>
      </c>
      <c r="E1349" s="243" t="s">
        <v>19</v>
      </c>
      <c r="F1349" s="244" t="s">
        <v>173</v>
      </c>
      <c r="G1349" s="242"/>
      <c r="H1349" s="245">
        <v>78.75</v>
      </c>
      <c r="I1349" s="246"/>
      <c r="J1349" s="242"/>
      <c r="K1349" s="242"/>
      <c r="L1349" s="247"/>
      <c r="M1349" s="248"/>
      <c r="N1349" s="249"/>
      <c r="O1349" s="249"/>
      <c r="P1349" s="249"/>
      <c r="Q1349" s="249"/>
      <c r="R1349" s="249"/>
      <c r="S1349" s="249"/>
      <c r="T1349" s="250"/>
      <c r="U1349" s="15"/>
      <c r="V1349" s="15"/>
      <c r="W1349" s="15"/>
      <c r="X1349" s="15"/>
      <c r="Y1349" s="15"/>
      <c r="Z1349" s="15"/>
      <c r="AA1349" s="15"/>
      <c r="AB1349" s="15"/>
      <c r="AC1349" s="15"/>
      <c r="AD1349" s="15"/>
      <c r="AE1349" s="15"/>
      <c r="AT1349" s="251" t="s">
        <v>168</v>
      </c>
      <c r="AU1349" s="251" t="s">
        <v>82</v>
      </c>
      <c r="AV1349" s="15" t="s">
        <v>174</v>
      </c>
      <c r="AW1349" s="15" t="s">
        <v>33</v>
      </c>
      <c r="AX1349" s="15" t="s">
        <v>80</v>
      </c>
      <c r="AY1349" s="251" t="s">
        <v>159</v>
      </c>
    </row>
    <row r="1350" s="2" customFormat="1" ht="16.5" customHeight="1">
      <c r="A1350" s="40"/>
      <c r="B1350" s="41"/>
      <c r="C1350" s="263" t="s">
        <v>1741</v>
      </c>
      <c r="D1350" s="263" t="s">
        <v>413</v>
      </c>
      <c r="E1350" s="264" t="s">
        <v>1742</v>
      </c>
      <c r="F1350" s="265" t="s">
        <v>1743</v>
      </c>
      <c r="G1350" s="266" t="s">
        <v>270</v>
      </c>
      <c r="H1350" s="267">
        <v>70.507999999999996</v>
      </c>
      <c r="I1350" s="268"/>
      <c r="J1350" s="269">
        <f>ROUND(I1350*H1350,2)</f>
        <v>0</v>
      </c>
      <c r="K1350" s="265" t="s">
        <v>165</v>
      </c>
      <c r="L1350" s="270"/>
      <c r="M1350" s="271" t="s">
        <v>19</v>
      </c>
      <c r="N1350" s="272" t="s">
        <v>43</v>
      </c>
      <c r="O1350" s="86"/>
      <c r="P1350" s="215">
        <f>O1350*H1350</f>
        <v>0</v>
      </c>
      <c r="Q1350" s="215">
        <v>0.0020999999999999999</v>
      </c>
      <c r="R1350" s="215">
        <f>Q1350*H1350</f>
        <v>0.14806679999999997</v>
      </c>
      <c r="S1350" s="215">
        <v>0</v>
      </c>
      <c r="T1350" s="216">
        <f>S1350*H1350</f>
        <v>0</v>
      </c>
      <c r="U1350" s="40"/>
      <c r="V1350" s="40"/>
      <c r="W1350" s="40"/>
      <c r="X1350" s="40"/>
      <c r="Y1350" s="40"/>
      <c r="Z1350" s="40"/>
      <c r="AA1350" s="40"/>
      <c r="AB1350" s="40"/>
      <c r="AC1350" s="40"/>
      <c r="AD1350" s="40"/>
      <c r="AE1350" s="40"/>
      <c r="AR1350" s="217" t="s">
        <v>407</v>
      </c>
      <c r="AT1350" s="217" t="s">
        <v>413</v>
      </c>
      <c r="AU1350" s="217" t="s">
        <v>82</v>
      </c>
      <c r="AY1350" s="19" t="s">
        <v>159</v>
      </c>
      <c r="BE1350" s="218">
        <f>IF(N1350="základní",J1350,0)</f>
        <v>0</v>
      </c>
      <c r="BF1350" s="218">
        <f>IF(N1350="snížená",J1350,0)</f>
        <v>0</v>
      </c>
      <c r="BG1350" s="218">
        <f>IF(N1350="zákl. přenesená",J1350,0)</f>
        <v>0</v>
      </c>
      <c r="BH1350" s="218">
        <f>IF(N1350="sníž. přenesená",J1350,0)</f>
        <v>0</v>
      </c>
      <c r="BI1350" s="218">
        <f>IF(N1350="nulová",J1350,0)</f>
        <v>0</v>
      </c>
      <c r="BJ1350" s="19" t="s">
        <v>80</v>
      </c>
      <c r="BK1350" s="218">
        <f>ROUND(I1350*H1350,2)</f>
        <v>0</v>
      </c>
      <c r="BL1350" s="19" t="s">
        <v>260</v>
      </c>
      <c r="BM1350" s="217" t="s">
        <v>1744</v>
      </c>
    </row>
    <row r="1351" s="14" customFormat="1">
      <c r="A1351" s="14"/>
      <c r="B1351" s="230"/>
      <c r="C1351" s="231"/>
      <c r="D1351" s="221" t="s">
        <v>168</v>
      </c>
      <c r="E1351" s="231"/>
      <c r="F1351" s="233" t="s">
        <v>1745</v>
      </c>
      <c r="G1351" s="231"/>
      <c r="H1351" s="234">
        <v>70.507999999999996</v>
      </c>
      <c r="I1351" s="235"/>
      <c r="J1351" s="231"/>
      <c r="K1351" s="231"/>
      <c r="L1351" s="236"/>
      <c r="M1351" s="237"/>
      <c r="N1351" s="238"/>
      <c r="O1351" s="238"/>
      <c r="P1351" s="238"/>
      <c r="Q1351" s="238"/>
      <c r="R1351" s="238"/>
      <c r="S1351" s="238"/>
      <c r="T1351" s="23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40" t="s">
        <v>168</v>
      </c>
      <c r="AU1351" s="240" t="s">
        <v>82</v>
      </c>
      <c r="AV1351" s="14" t="s">
        <v>82</v>
      </c>
      <c r="AW1351" s="14" t="s">
        <v>4</v>
      </c>
      <c r="AX1351" s="14" t="s">
        <v>80</v>
      </c>
      <c r="AY1351" s="240" t="s">
        <v>159</v>
      </c>
    </row>
    <row r="1352" s="2" customFormat="1" ht="16.5" customHeight="1">
      <c r="A1352" s="40"/>
      <c r="B1352" s="41"/>
      <c r="C1352" s="263" t="s">
        <v>1746</v>
      </c>
      <c r="D1352" s="263" t="s">
        <v>413</v>
      </c>
      <c r="E1352" s="264" t="s">
        <v>1747</v>
      </c>
      <c r="F1352" s="265" t="s">
        <v>1748</v>
      </c>
      <c r="G1352" s="266" t="s">
        <v>270</v>
      </c>
      <c r="H1352" s="267">
        <v>8.9250000000000007</v>
      </c>
      <c r="I1352" s="268"/>
      <c r="J1352" s="269">
        <f>ROUND(I1352*H1352,2)</f>
        <v>0</v>
      </c>
      <c r="K1352" s="265" t="s">
        <v>165</v>
      </c>
      <c r="L1352" s="270"/>
      <c r="M1352" s="271" t="s">
        <v>19</v>
      </c>
      <c r="N1352" s="272" t="s">
        <v>43</v>
      </c>
      <c r="O1352" s="86"/>
      <c r="P1352" s="215">
        <f>O1352*H1352</f>
        <v>0</v>
      </c>
      <c r="Q1352" s="215">
        <v>0.0015</v>
      </c>
      <c r="R1352" s="215">
        <f>Q1352*H1352</f>
        <v>0.013387500000000002</v>
      </c>
      <c r="S1352" s="215">
        <v>0</v>
      </c>
      <c r="T1352" s="216">
        <f>S1352*H1352</f>
        <v>0</v>
      </c>
      <c r="U1352" s="40"/>
      <c r="V1352" s="40"/>
      <c r="W1352" s="40"/>
      <c r="X1352" s="40"/>
      <c r="Y1352" s="40"/>
      <c r="Z1352" s="40"/>
      <c r="AA1352" s="40"/>
      <c r="AB1352" s="40"/>
      <c r="AC1352" s="40"/>
      <c r="AD1352" s="40"/>
      <c r="AE1352" s="40"/>
      <c r="AR1352" s="217" t="s">
        <v>407</v>
      </c>
      <c r="AT1352" s="217" t="s">
        <v>413</v>
      </c>
      <c r="AU1352" s="217" t="s">
        <v>82</v>
      </c>
      <c r="AY1352" s="19" t="s">
        <v>159</v>
      </c>
      <c r="BE1352" s="218">
        <f>IF(N1352="základní",J1352,0)</f>
        <v>0</v>
      </c>
      <c r="BF1352" s="218">
        <f>IF(N1352="snížená",J1352,0)</f>
        <v>0</v>
      </c>
      <c r="BG1352" s="218">
        <f>IF(N1352="zákl. přenesená",J1352,0)</f>
        <v>0</v>
      </c>
      <c r="BH1352" s="218">
        <f>IF(N1352="sníž. přenesená",J1352,0)</f>
        <v>0</v>
      </c>
      <c r="BI1352" s="218">
        <f>IF(N1352="nulová",J1352,0)</f>
        <v>0</v>
      </c>
      <c r="BJ1352" s="19" t="s">
        <v>80</v>
      </c>
      <c r="BK1352" s="218">
        <f>ROUND(I1352*H1352,2)</f>
        <v>0</v>
      </c>
      <c r="BL1352" s="19" t="s">
        <v>260</v>
      </c>
      <c r="BM1352" s="217" t="s">
        <v>1749</v>
      </c>
    </row>
    <row r="1353" s="14" customFormat="1">
      <c r="A1353" s="14"/>
      <c r="B1353" s="230"/>
      <c r="C1353" s="231"/>
      <c r="D1353" s="221" t="s">
        <v>168</v>
      </c>
      <c r="E1353" s="231"/>
      <c r="F1353" s="233" t="s">
        <v>1750</v>
      </c>
      <c r="G1353" s="231"/>
      <c r="H1353" s="234">
        <v>8.9250000000000007</v>
      </c>
      <c r="I1353" s="235"/>
      <c r="J1353" s="231"/>
      <c r="K1353" s="231"/>
      <c r="L1353" s="236"/>
      <c r="M1353" s="237"/>
      <c r="N1353" s="238"/>
      <c r="O1353" s="238"/>
      <c r="P1353" s="238"/>
      <c r="Q1353" s="238"/>
      <c r="R1353" s="238"/>
      <c r="S1353" s="238"/>
      <c r="T1353" s="239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40" t="s">
        <v>168</v>
      </c>
      <c r="AU1353" s="240" t="s">
        <v>82</v>
      </c>
      <c r="AV1353" s="14" t="s">
        <v>82</v>
      </c>
      <c r="AW1353" s="14" t="s">
        <v>4</v>
      </c>
      <c r="AX1353" s="14" t="s">
        <v>80</v>
      </c>
      <c r="AY1353" s="240" t="s">
        <v>159</v>
      </c>
    </row>
    <row r="1354" s="2" customFormat="1" ht="16.5" customHeight="1">
      <c r="A1354" s="40"/>
      <c r="B1354" s="41"/>
      <c r="C1354" s="263" t="s">
        <v>1751</v>
      </c>
      <c r="D1354" s="263" t="s">
        <v>413</v>
      </c>
      <c r="E1354" s="264" t="s">
        <v>1752</v>
      </c>
      <c r="F1354" s="265" t="s">
        <v>1753</v>
      </c>
      <c r="G1354" s="266" t="s">
        <v>270</v>
      </c>
      <c r="H1354" s="267">
        <v>3.2549999999999999</v>
      </c>
      <c r="I1354" s="268"/>
      <c r="J1354" s="269">
        <f>ROUND(I1354*H1354,2)</f>
        <v>0</v>
      </c>
      <c r="K1354" s="265" t="s">
        <v>165</v>
      </c>
      <c r="L1354" s="270"/>
      <c r="M1354" s="271" t="s">
        <v>19</v>
      </c>
      <c r="N1354" s="272" t="s">
        <v>43</v>
      </c>
      <c r="O1354" s="86"/>
      <c r="P1354" s="215">
        <f>O1354*H1354</f>
        <v>0</v>
      </c>
      <c r="Q1354" s="215">
        <v>0.0011000000000000001</v>
      </c>
      <c r="R1354" s="215">
        <f>Q1354*H1354</f>
        <v>0.0035804999999999999</v>
      </c>
      <c r="S1354" s="215">
        <v>0</v>
      </c>
      <c r="T1354" s="216">
        <f>S1354*H1354</f>
        <v>0</v>
      </c>
      <c r="U1354" s="40"/>
      <c r="V1354" s="40"/>
      <c r="W1354" s="40"/>
      <c r="X1354" s="40"/>
      <c r="Y1354" s="40"/>
      <c r="Z1354" s="40"/>
      <c r="AA1354" s="40"/>
      <c r="AB1354" s="40"/>
      <c r="AC1354" s="40"/>
      <c r="AD1354" s="40"/>
      <c r="AE1354" s="40"/>
      <c r="AR1354" s="217" t="s">
        <v>407</v>
      </c>
      <c r="AT1354" s="217" t="s">
        <v>413</v>
      </c>
      <c r="AU1354" s="217" t="s">
        <v>82</v>
      </c>
      <c r="AY1354" s="19" t="s">
        <v>159</v>
      </c>
      <c r="BE1354" s="218">
        <f>IF(N1354="základní",J1354,0)</f>
        <v>0</v>
      </c>
      <c r="BF1354" s="218">
        <f>IF(N1354="snížená",J1354,0)</f>
        <v>0</v>
      </c>
      <c r="BG1354" s="218">
        <f>IF(N1354="zákl. přenesená",J1354,0)</f>
        <v>0</v>
      </c>
      <c r="BH1354" s="218">
        <f>IF(N1354="sníž. přenesená",J1354,0)</f>
        <v>0</v>
      </c>
      <c r="BI1354" s="218">
        <f>IF(N1354="nulová",J1354,0)</f>
        <v>0</v>
      </c>
      <c r="BJ1354" s="19" t="s">
        <v>80</v>
      </c>
      <c r="BK1354" s="218">
        <f>ROUND(I1354*H1354,2)</f>
        <v>0</v>
      </c>
      <c r="BL1354" s="19" t="s">
        <v>260</v>
      </c>
      <c r="BM1354" s="217" t="s">
        <v>1754</v>
      </c>
    </row>
    <row r="1355" s="14" customFormat="1">
      <c r="A1355" s="14"/>
      <c r="B1355" s="230"/>
      <c r="C1355" s="231"/>
      <c r="D1355" s="221" t="s">
        <v>168</v>
      </c>
      <c r="E1355" s="231"/>
      <c r="F1355" s="233" t="s">
        <v>1755</v>
      </c>
      <c r="G1355" s="231"/>
      <c r="H1355" s="234">
        <v>3.2549999999999999</v>
      </c>
      <c r="I1355" s="235"/>
      <c r="J1355" s="231"/>
      <c r="K1355" s="231"/>
      <c r="L1355" s="236"/>
      <c r="M1355" s="237"/>
      <c r="N1355" s="238"/>
      <c r="O1355" s="238"/>
      <c r="P1355" s="238"/>
      <c r="Q1355" s="238"/>
      <c r="R1355" s="238"/>
      <c r="S1355" s="238"/>
      <c r="T1355" s="23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40" t="s">
        <v>168</v>
      </c>
      <c r="AU1355" s="240" t="s">
        <v>82</v>
      </c>
      <c r="AV1355" s="14" t="s">
        <v>82</v>
      </c>
      <c r="AW1355" s="14" t="s">
        <v>4</v>
      </c>
      <c r="AX1355" s="14" t="s">
        <v>80</v>
      </c>
      <c r="AY1355" s="240" t="s">
        <v>159</v>
      </c>
    </row>
    <row r="1356" s="2" customFormat="1" ht="16.5" customHeight="1">
      <c r="A1356" s="40"/>
      <c r="B1356" s="41"/>
      <c r="C1356" s="263" t="s">
        <v>1756</v>
      </c>
      <c r="D1356" s="263" t="s">
        <v>413</v>
      </c>
      <c r="E1356" s="264" t="s">
        <v>1757</v>
      </c>
      <c r="F1356" s="265" t="s">
        <v>1758</v>
      </c>
      <c r="G1356" s="266" t="s">
        <v>1759</v>
      </c>
      <c r="H1356" s="267">
        <v>23</v>
      </c>
      <c r="I1356" s="268"/>
      <c r="J1356" s="269">
        <f>ROUND(I1356*H1356,2)</f>
        <v>0</v>
      </c>
      <c r="K1356" s="265" t="s">
        <v>165</v>
      </c>
      <c r="L1356" s="270"/>
      <c r="M1356" s="271" t="s">
        <v>19</v>
      </c>
      <c r="N1356" s="272" t="s">
        <v>43</v>
      </c>
      <c r="O1356" s="86"/>
      <c r="P1356" s="215">
        <f>O1356*H1356</f>
        <v>0</v>
      </c>
      <c r="Q1356" s="215">
        <v>0.00020000000000000001</v>
      </c>
      <c r="R1356" s="215">
        <f>Q1356*H1356</f>
        <v>0.0045999999999999999</v>
      </c>
      <c r="S1356" s="215">
        <v>0</v>
      </c>
      <c r="T1356" s="216">
        <f>S1356*H1356</f>
        <v>0</v>
      </c>
      <c r="U1356" s="40"/>
      <c r="V1356" s="40"/>
      <c r="W1356" s="40"/>
      <c r="X1356" s="40"/>
      <c r="Y1356" s="40"/>
      <c r="Z1356" s="40"/>
      <c r="AA1356" s="40"/>
      <c r="AB1356" s="40"/>
      <c r="AC1356" s="40"/>
      <c r="AD1356" s="40"/>
      <c r="AE1356" s="40"/>
      <c r="AR1356" s="217" t="s">
        <v>407</v>
      </c>
      <c r="AT1356" s="217" t="s">
        <v>413</v>
      </c>
      <c r="AU1356" s="217" t="s">
        <v>82</v>
      </c>
      <c r="AY1356" s="19" t="s">
        <v>159</v>
      </c>
      <c r="BE1356" s="218">
        <f>IF(N1356="základní",J1356,0)</f>
        <v>0</v>
      </c>
      <c r="BF1356" s="218">
        <f>IF(N1356="snížená",J1356,0)</f>
        <v>0</v>
      </c>
      <c r="BG1356" s="218">
        <f>IF(N1356="zákl. přenesená",J1356,0)</f>
        <v>0</v>
      </c>
      <c r="BH1356" s="218">
        <f>IF(N1356="sníž. přenesená",J1356,0)</f>
        <v>0</v>
      </c>
      <c r="BI1356" s="218">
        <f>IF(N1356="nulová",J1356,0)</f>
        <v>0</v>
      </c>
      <c r="BJ1356" s="19" t="s">
        <v>80</v>
      </c>
      <c r="BK1356" s="218">
        <f>ROUND(I1356*H1356,2)</f>
        <v>0</v>
      </c>
      <c r="BL1356" s="19" t="s">
        <v>260</v>
      </c>
      <c r="BM1356" s="217" t="s">
        <v>1760</v>
      </c>
    </row>
    <row r="1357" s="2" customFormat="1" ht="24.15" customHeight="1">
      <c r="A1357" s="40"/>
      <c r="B1357" s="41"/>
      <c r="C1357" s="206" t="s">
        <v>1761</v>
      </c>
      <c r="D1357" s="206" t="s">
        <v>161</v>
      </c>
      <c r="E1357" s="207" t="s">
        <v>1762</v>
      </c>
      <c r="F1357" s="208" t="s">
        <v>1763</v>
      </c>
      <c r="G1357" s="209" t="s">
        <v>1593</v>
      </c>
      <c r="H1357" s="279"/>
      <c r="I1357" s="211"/>
      <c r="J1357" s="212">
        <f>ROUND(I1357*H1357,2)</f>
        <v>0</v>
      </c>
      <c r="K1357" s="208" t="s">
        <v>165</v>
      </c>
      <c r="L1357" s="46"/>
      <c r="M1357" s="213" t="s">
        <v>19</v>
      </c>
      <c r="N1357" s="214" t="s">
        <v>43</v>
      </c>
      <c r="O1357" s="86"/>
      <c r="P1357" s="215">
        <f>O1357*H1357</f>
        <v>0</v>
      </c>
      <c r="Q1357" s="215">
        <v>0</v>
      </c>
      <c r="R1357" s="215">
        <f>Q1357*H1357</f>
        <v>0</v>
      </c>
      <c r="S1357" s="215">
        <v>0</v>
      </c>
      <c r="T1357" s="216">
        <f>S1357*H1357</f>
        <v>0</v>
      </c>
      <c r="U1357" s="40"/>
      <c r="V1357" s="40"/>
      <c r="W1357" s="40"/>
      <c r="X1357" s="40"/>
      <c r="Y1357" s="40"/>
      <c r="Z1357" s="40"/>
      <c r="AA1357" s="40"/>
      <c r="AB1357" s="40"/>
      <c r="AC1357" s="40"/>
      <c r="AD1357" s="40"/>
      <c r="AE1357" s="40"/>
      <c r="AR1357" s="217" t="s">
        <v>260</v>
      </c>
      <c r="AT1357" s="217" t="s">
        <v>161</v>
      </c>
      <c r="AU1357" s="217" t="s">
        <v>82</v>
      </c>
      <c r="AY1357" s="19" t="s">
        <v>159</v>
      </c>
      <c r="BE1357" s="218">
        <f>IF(N1357="základní",J1357,0)</f>
        <v>0</v>
      </c>
      <c r="BF1357" s="218">
        <f>IF(N1357="snížená",J1357,0)</f>
        <v>0</v>
      </c>
      <c r="BG1357" s="218">
        <f>IF(N1357="zákl. přenesená",J1357,0)</f>
        <v>0</v>
      </c>
      <c r="BH1357" s="218">
        <f>IF(N1357="sníž. přenesená",J1357,0)</f>
        <v>0</v>
      </c>
      <c r="BI1357" s="218">
        <f>IF(N1357="nulová",J1357,0)</f>
        <v>0</v>
      </c>
      <c r="BJ1357" s="19" t="s">
        <v>80</v>
      </c>
      <c r="BK1357" s="218">
        <f>ROUND(I1357*H1357,2)</f>
        <v>0</v>
      </c>
      <c r="BL1357" s="19" t="s">
        <v>260</v>
      </c>
      <c r="BM1357" s="217" t="s">
        <v>1764</v>
      </c>
    </row>
    <row r="1358" s="12" customFormat="1" ht="22.8" customHeight="1">
      <c r="A1358" s="12"/>
      <c r="B1358" s="190"/>
      <c r="C1358" s="191"/>
      <c r="D1358" s="192" t="s">
        <v>71</v>
      </c>
      <c r="E1358" s="204" t="s">
        <v>1765</v>
      </c>
      <c r="F1358" s="204" t="s">
        <v>1766</v>
      </c>
      <c r="G1358" s="191"/>
      <c r="H1358" s="191"/>
      <c r="I1358" s="194"/>
      <c r="J1358" s="205">
        <f>BK1358</f>
        <v>0</v>
      </c>
      <c r="K1358" s="191"/>
      <c r="L1358" s="196"/>
      <c r="M1358" s="197"/>
      <c r="N1358" s="198"/>
      <c r="O1358" s="198"/>
      <c r="P1358" s="199">
        <f>SUM(P1359:P1380)</f>
        <v>0</v>
      </c>
      <c r="Q1358" s="198"/>
      <c r="R1358" s="199">
        <f>SUM(R1359:R1380)</f>
        <v>0.94896399999999992</v>
      </c>
      <c r="S1358" s="198"/>
      <c r="T1358" s="200">
        <f>SUM(T1359:T1380)</f>
        <v>0</v>
      </c>
      <c r="U1358" s="12"/>
      <c r="V1358" s="12"/>
      <c r="W1358" s="12"/>
      <c r="X1358" s="12"/>
      <c r="Y1358" s="12"/>
      <c r="Z1358" s="12"/>
      <c r="AA1358" s="12"/>
      <c r="AB1358" s="12"/>
      <c r="AC1358" s="12"/>
      <c r="AD1358" s="12"/>
      <c r="AE1358" s="12"/>
      <c r="AR1358" s="201" t="s">
        <v>82</v>
      </c>
      <c r="AT1358" s="202" t="s">
        <v>71</v>
      </c>
      <c r="AU1358" s="202" t="s">
        <v>80</v>
      </c>
      <c r="AY1358" s="201" t="s">
        <v>159</v>
      </c>
      <c r="BK1358" s="203">
        <f>SUM(BK1359:BK1380)</f>
        <v>0</v>
      </c>
    </row>
    <row r="1359" s="2" customFormat="1" ht="33" customHeight="1">
      <c r="A1359" s="40"/>
      <c r="B1359" s="41"/>
      <c r="C1359" s="206" t="s">
        <v>1767</v>
      </c>
      <c r="D1359" s="206" t="s">
        <v>161</v>
      </c>
      <c r="E1359" s="207" t="s">
        <v>1768</v>
      </c>
      <c r="F1359" s="208" t="s">
        <v>1769</v>
      </c>
      <c r="G1359" s="209" t="s">
        <v>235</v>
      </c>
      <c r="H1359" s="210">
        <v>2</v>
      </c>
      <c r="I1359" s="211"/>
      <c r="J1359" s="212">
        <f>ROUND(I1359*H1359,2)</f>
        <v>0</v>
      </c>
      <c r="K1359" s="208" t="s">
        <v>19</v>
      </c>
      <c r="L1359" s="46"/>
      <c r="M1359" s="213" t="s">
        <v>19</v>
      </c>
      <c r="N1359" s="214" t="s">
        <v>43</v>
      </c>
      <c r="O1359" s="86"/>
      <c r="P1359" s="215">
        <f>O1359*H1359</f>
        <v>0</v>
      </c>
      <c r="Q1359" s="215">
        <v>0</v>
      </c>
      <c r="R1359" s="215">
        <f>Q1359*H1359</f>
        <v>0</v>
      </c>
      <c r="S1359" s="215">
        <v>0</v>
      </c>
      <c r="T1359" s="216">
        <f>S1359*H1359</f>
        <v>0</v>
      </c>
      <c r="U1359" s="40"/>
      <c r="V1359" s="40"/>
      <c r="W1359" s="40"/>
      <c r="X1359" s="40"/>
      <c r="Y1359" s="40"/>
      <c r="Z1359" s="40"/>
      <c r="AA1359" s="40"/>
      <c r="AB1359" s="40"/>
      <c r="AC1359" s="40"/>
      <c r="AD1359" s="40"/>
      <c r="AE1359" s="40"/>
      <c r="AR1359" s="217" t="s">
        <v>260</v>
      </c>
      <c r="AT1359" s="217" t="s">
        <v>161</v>
      </c>
      <c r="AU1359" s="217" t="s">
        <v>82</v>
      </c>
      <c r="AY1359" s="19" t="s">
        <v>159</v>
      </c>
      <c r="BE1359" s="218">
        <f>IF(N1359="základní",J1359,0)</f>
        <v>0</v>
      </c>
      <c r="BF1359" s="218">
        <f>IF(N1359="snížená",J1359,0)</f>
        <v>0</v>
      </c>
      <c r="BG1359" s="218">
        <f>IF(N1359="zákl. přenesená",J1359,0)</f>
        <v>0</v>
      </c>
      <c r="BH1359" s="218">
        <f>IF(N1359="sníž. přenesená",J1359,0)</f>
        <v>0</v>
      </c>
      <c r="BI1359" s="218">
        <f>IF(N1359="nulová",J1359,0)</f>
        <v>0</v>
      </c>
      <c r="BJ1359" s="19" t="s">
        <v>80</v>
      </c>
      <c r="BK1359" s="218">
        <f>ROUND(I1359*H1359,2)</f>
        <v>0</v>
      </c>
      <c r="BL1359" s="19" t="s">
        <v>260</v>
      </c>
      <c r="BM1359" s="217" t="s">
        <v>1770</v>
      </c>
    </row>
    <row r="1360" s="2" customFormat="1" ht="24.15" customHeight="1">
      <c r="A1360" s="40"/>
      <c r="B1360" s="41"/>
      <c r="C1360" s="206" t="s">
        <v>1771</v>
      </c>
      <c r="D1360" s="206" t="s">
        <v>161</v>
      </c>
      <c r="E1360" s="207" t="s">
        <v>1772</v>
      </c>
      <c r="F1360" s="208" t="s">
        <v>1773</v>
      </c>
      <c r="G1360" s="209" t="s">
        <v>235</v>
      </c>
      <c r="H1360" s="210">
        <v>1</v>
      </c>
      <c r="I1360" s="211"/>
      <c r="J1360" s="212">
        <f>ROUND(I1360*H1360,2)</f>
        <v>0</v>
      </c>
      <c r="K1360" s="208" t="s">
        <v>19</v>
      </c>
      <c r="L1360" s="46"/>
      <c r="M1360" s="213" t="s">
        <v>19</v>
      </c>
      <c r="N1360" s="214" t="s">
        <v>43</v>
      </c>
      <c r="O1360" s="86"/>
      <c r="P1360" s="215">
        <f>O1360*H1360</f>
        <v>0</v>
      </c>
      <c r="Q1360" s="215">
        <v>0</v>
      </c>
      <c r="R1360" s="215">
        <f>Q1360*H1360</f>
        <v>0</v>
      </c>
      <c r="S1360" s="215">
        <v>0</v>
      </c>
      <c r="T1360" s="216">
        <f>S1360*H1360</f>
        <v>0</v>
      </c>
      <c r="U1360" s="40"/>
      <c r="V1360" s="40"/>
      <c r="W1360" s="40"/>
      <c r="X1360" s="40"/>
      <c r="Y1360" s="40"/>
      <c r="Z1360" s="40"/>
      <c r="AA1360" s="40"/>
      <c r="AB1360" s="40"/>
      <c r="AC1360" s="40"/>
      <c r="AD1360" s="40"/>
      <c r="AE1360" s="40"/>
      <c r="AR1360" s="217" t="s">
        <v>260</v>
      </c>
      <c r="AT1360" s="217" t="s">
        <v>161</v>
      </c>
      <c r="AU1360" s="217" t="s">
        <v>82</v>
      </c>
      <c r="AY1360" s="19" t="s">
        <v>159</v>
      </c>
      <c r="BE1360" s="218">
        <f>IF(N1360="základní",J1360,0)</f>
        <v>0</v>
      </c>
      <c r="BF1360" s="218">
        <f>IF(N1360="snížená",J1360,0)</f>
        <v>0</v>
      </c>
      <c r="BG1360" s="218">
        <f>IF(N1360="zákl. přenesená",J1360,0)</f>
        <v>0</v>
      </c>
      <c r="BH1360" s="218">
        <f>IF(N1360="sníž. přenesená",J1360,0)</f>
        <v>0</v>
      </c>
      <c r="BI1360" s="218">
        <f>IF(N1360="nulová",J1360,0)</f>
        <v>0</v>
      </c>
      <c r="BJ1360" s="19" t="s">
        <v>80</v>
      </c>
      <c r="BK1360" s="218">
        <f>ROUND(I1360*H1360,2)</f>
        <v>0</v>
      </c>
      <c r="BL1360" s="19" t="s">
        <v>260</v>
      </c>
      <c r="BM1360" s="217" t="s">
        <v>1774</v>
      </c>
    </row>
    <row r="1361" s="2" customFormat="1" ht="24.15" customHeight="1">
      <c r="A1361" s="40"/>
      <c r="B1361" s="41"/>
      <c r="C1361" s="206" t="s">
        <v>1775</v>
      </c>
      <c r="D1361" s="206" t="s">
        <v>161</v>
      </c>
      <c r="E1361" s="207" t="s">
        <v>1776</v>
      </c>
      <c r="F1361" s="208" t="s">
        <v>1777</v>
      </c>
      <c r="G1361" s="209" t="s">
        <v>270</v>
      </c>
      <c r="H1361" s="210">
        <v>26</v>
      </c>
      <c r="I1361" s="211"/>
      <c r="J1361" s="212">
        <f>ROUND(I1361*H1361,2)</f>
        <v>0</v>
      </c>
      <c r="K1361" s="208" t="s">
        <v>19</v>
      </c>
      <c r="L1361" s="46"/>
      <c r="M1361" s="213" t="s">
        <v>19</v>
      </c>
      <c r="N1361" s="214" t="s">
        <v>43</v>
      </c>
      <c r="O1361" s="86"/>
      <c r="P1361" s="215">
        <f>O1361*H1361</f>
        <v>0</v>
      </c>
      <c r="Q1361" s="215">
        <v>0.0115</v>
      </c>
      <c r="R1361" s="215">
        <f>Q1361*H1361</f>
        <v>0.29899999999999999</v>
      </c>
      <c r="S1361" s="215">
        <v>0</v>
      </c>
      <c r="T1361" s="216">
        <f>S1361*H1361</f>
        <v>0</v>
      </c>
      <c r="U1361" s="40"/>
      <c r="V1361" s="40"/>
      <c r="W1361" s="40"/>
      <c r="X1361" s="40"/>
      <c r="Y1361" s="40"/>
      <c r="Z1361" s="40"/>
      <c r="AA1361" s="40"/>
      <c r="AB1361" s="40"/>
      <c r="AC1361" s="40"/>
      <c r="AD1361" s="40"/>
      <c r="AE1361" s="40"/>
      <c r="AR1361" s="217" t="s">
        <v>260</v>
      </c>
      <c r="AT1361" s="217" t="s">
        <v>161</v>
      </c>
      <c r="AU1361" s="217" t="s">
        <v>82</v>
      </c>
      <c r="AY1361" s="19" t="s">
        <v>159</v>
      </c>
      <c r="BE1361" s="218">
        <f>IF(N1361="základní",J1361,0)</f>
        <v>0</v>
      </c>
      <c r="BF1361" s="218">
        <f>IF(N1361="snížená",J1361,0)</f>
        <v>0</v>
      </c>
      <c r="BG1361" s="218">
        <f>IF(N1361="zákl. přenesená",J1361,0)</f>
        <v>0</v>
      </c>
      <c r="BH1361" s="218">
        <f>IF(N1361="sníž. přenesená",J1361,0)</f>
        <v>0</v>
      </c>
      <c r="BI1361" s="218">
        <f>IF(N1361="nulová",J1361,0)</f>
        <v>0</v>
      </c>
      <c r="BJ1361" s="19" t="s">
        <v>80</v>
      </c>
      <c r="BK1361" s="218">
        <f>ROUND(I1361*H1361,2)</f>
        <v>0</v>
      </c>
      <c r="BL1361" s="19" t="s">
        <v>260</v>
      </c>
      <c r="BM1361" s="217" t="s">
        <v>1778</v>
      </c>
    </row>
    <row r="1362" s="14" customFormat="1">
      <c r="A1362" s="14"/>
      <c r="B1362" s="230"/>
      <c r="C1362" s="231"/>
      <c r="D1362" s="221" t="s">
        <v>168</v>
      </c>
      <c r="E1362" s="232" t="s">
        <v>19</v>
      </c>
      <c r="F1362" s="233" t="s">
        <v>1779</v>
      </c>
      <c r="G1362" s="231"/>
      <c r="H1362" s="234">
        <v>26</v>
      </c>
      <c r="I1362" s="235"/>
      <c r="J1362" s="231"/>
      <c r="K1362" s="231"/>
      <c r="L1362" s="236"/>
      <c r="M1362" s="237"/>
      <c r="N1362" s="238"/>
      <c r="O1362" s="238"/>
      <c r="P1362" s="238"/>
      <c r="Q1362" s="238"/>
      <c r="R1362" s="238"/>
      <c r="S1362" s="238"/>
      <c r="T1362" s="239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40" t="s">
        <v>168</v>
      </c>
      <c r="AU1362" s="240" t="s">
        <v>82</v>
      </c>
      <c r="AV1362" s="14" t="s">
        <v>82</v>
      </c>
      <c r="AW1362" s="14" t="s">
        <v>33</v>
      </c>
      <c r="AX1362" s="14" t="s">
        <v>72</v>
      </c>
      <c r="AY1362" s="240" t="s">
        <v>159</v>
      </c>
    </row>
    <row r="1363" s="15" customFormat="1">
      <c r="A1363" s="15"/>
      <c r="B1363" s="241"/>
      <c r="C1363" s="242"/>
      <c r="D1363" s="221" t="s">
        <v>168</v>
      </c>
      <c r="E1363" s="243" t="s">
        <v>19</v>
      </c>
      <c r="F1363" s="244" t="s">
        <v>173</v>
      </c>
      <c r="G1363" s="242"/>
      <c r="H1363" s="245">
        <v>26</v>
      </c>
      <c r="I1363" s="246"/>
      <c r="J1363" s="242"/>
      <c r="K1363" s="242"/>
      <c r="L1363" s="247"/>
      <c r="M1363" s="248"/>
      <c r="N1363" s="249"/>
      <c r="O1363" s="249"/>
      <c r="P1363" s="249"/>
      <c r="Q1363" s="249"/>
      <c r="R1363" s="249"/>
      <c r="S1363" s="249"/>
      <c r="T1363" s="250"/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15"/>
      <c r="AT1363" s="251" t="s">
        <v>168</v>
      </c>
      <c r="AU1363" s="251" t="s">
        <v>82</v>
      </c>
      <c r="AV1363" s="15" t="s">
        <v>174</v>
      </c>
      <c r="AW1363" s="15" t="s">
        <v>33</v>
      </c>
      <c r="AX1363" s="15" t="s">
        <v>80</v>
      </c>
      <c r="AY1363" s="251" t="s">
        <v>159</v>
      </c>
    </row>
    <row r="1364" s="2" customFormat="1" ht="16.5" customHeight="1">
      <c r="A1364" s="40"/>
      <c r="B1364" s="41"/>
      <c r="C1364" s="206" t="s">
        <v>1780</v>
      </c>
      <c r="D1364" s="206" t="s">
        <v>161</v>
      </c>
      <c r="E1364" s="207" t="s">
        <v>1781</v>
      </c>
      <c r="F1364" s="208" t="s">
        <v>1782</v>
      </c>
      <c r="G1364" s="209" t="s">
        <v>263</v>
      </c>
      <c r="H1364" s="210">
        <v>0.59999999999999998</v>
      </c>
      <c r="I1364" s="211"/>
      <c r="J1364" s="212">
        <f>ROUND(I1364*H1364,2)</f>
        <v>0</v>
      </c>
      <c r="K1364" s="208" t="s">
        <v>1783</v>
      </c>
      <c r="L1364" s="46"/>
      <c r="M1364" s="213" t="s">
        <v>19</v>
      </c>
      <c r="N1364" s="214" t="s">
        <v>43</v>
      </c>
      <c r="O1364" s="86"/>
      <c r="P1364" s="215">
        <f>O1364*H1364</f>
        <v>0</v>
      </c>
      <c r="Q1364" s="215">
        <v>0</v>
      </c>
      <c r="R1364" s="215">
        <f>Q1364*H1364</f>
        <v>0</v>
      </c>
      <c r="S1364" s="215">
        <v>0</v>
      </c>
      <c r="T1364" s="216">
        <f>S1364*H1364</f>
        <v>0</v>
      </c>
      <c r="U1364" s="40"/>
      <c r="V1364" s="40"/>
      <c r="W1364" s="40"/>
      <c r="X1364" s="40"/>
      <c r="Y1364" s="40"/>
      <c r="Z1364" s="40"/>
      <c r="AA1364" s="40"/>
      <c r="AB1364" s="40"/>
      <c r="AC1364" s="40"/>
      <c r="AD1364" s="40"/>
      <c r="AE1364" s="40"/>
      <c r="AR1364" s="217" t="s">
        <v>260</v>
      </c>
      <c r="AT1364" s="217" t="s">
        <v>161</v>
      </c>
      <c r="AU1364" s="217" t="s">
        <v>82</v>
      </c>
      <c r="AY1364" s="19" t="s">
        <v>159</v>
      </c>
      <c r="BE1364" s="218">
        <f>IF(N1364="základní",J1364,0)</f>
        <v>0</v>
      </c>
      <c r="BF1364" s="218">
        <f>IF(N1364="snížená",J1364,0)</f>
        <v>0</v>
      </c>
      <c r="BG1364" s="218">
        <f>IF(N1364="zákl. přenesená",J1364,0)</f>
        <v>0</v>
      </c>
      <c r="BH1364" s="218">
        <f>IF(N1364="sníž. přenesená",J1364,0)</f>
        <v>0</v>
      </c>
      <c r="BI1364" s="218">
        <f>IF(N1364="nulová",J1364,0)</f>
        <v>0</v>
      </c>
      <c r="BJ1364" s="19" t="s">
        <v>80</v>
      </c>
      <c r="BK1364" s="218">
        <f>ROUND(I1364*H1364,2)</f>
        <v>0</v>
      </c>
      <c r="BL1364" s="19" t="s">
        <v>260</v>
      </c>
      <c r="BM1364" s="217" t="s">
        <v>1784</v>
      </c>
    </row>
    <row r="1365" s="14" customFormat="1">
      <c r="A1365" s="14"/>
      <c r="B1365" s="230"/>
      <c r="C1365" s="231"/>
      <c r="D1365" s="221" t="s">
        <v>168</v>
      </c>
      <c r="E1365" s="232" t="s">
        <v>19</v>
      </c>
      <c r="F1365" s="233" t="s">
        <v>1785</v>
      </c>
      <c r="G1365" s="231"/>
      <c r="H1365" s="234">
        <v>0.59999999999999998</v>
      </c>
      <c r="I1365" s="235"/>
      <c r="J1365" s="231"/>
      <c r="K1365" s="231"/>
      <c r="L1365" s="236"/>
      <c r="M1365" s="237"/>
      <c r="N1365" s="238"/>
      <c r="O1365" s="238"/>
      <c r="P1365" s="238"/>
      <c r="Q1365" s="238"/>
      <c r="R1365" s="238"/>
      <c r="S1365" s="238"/>
      <c r="T1365" s="239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40" t="s">
        <v>168</v>
      </c>
      <c r="AU1365" s="240" t="s">
        <v>82</v>
      </c>
      <c r="AV1365" s="14" t="s">
        <v>82</v>
      </c>
      <c r="AW1365" s="14" t="s">
        <v>33</v>
      </c>
      <c r="AX1365" s="14" t="s">
        <v>72</v>
      </c>
      <c r="AY1365" s="240" t="s">
        <v>159</v>
      </c>
    </row>
    <row r="1366" s="15" customFormat="1">
      <c r="A1366" s="15"/>
      <c r="B1366" s="241"/>
      <c r="C1366" s="242"/>
      <c r="D1366" s="221" t="s">
        <v>168</v>
      </c>
      <c r="E1366" s="243" t="s">
        <v>19</v>
      </c>
      <c r="F1366" s="244" t="s">
        <v>173</v>
      </c>
      <c r="G1366" s="242"/>
      <c r="H1366" s="245">
        <v>0.59999999999999998</v>
      </c>
      <c r="I1366" s="246"/>
      <c r="J1366" s="242"/>
      <c r="K1366" s="242"/>
      <c r="L1366" s="247"/>
      <c r="M1366" s="248"/>
      <c r="N1366" s="249"/>
      <c r="O1366" s="249"/>
      <c r="P1366" s="249"/>
      <c r="Q1366" s="249"/>
      <c r="R1366" s="249"/>
      <c r="S1366" s="249"/>
      <c r="T1366" s="250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51" t="s">
        <v>168</v>
      </c>
      <c r="AU1366" s="251" t="s">
        <v>82</v>
      </c>
      <c r="AV1366" s="15" t="s">
        <v>174</v>
      </c>
      <c r="AW1366" s="15" t="s">
        <v>33</v>
      </c>
      <c r="AX1366" s="15" t="s">
        <v>80</v>
      </c>
      <c r="AY1366" s="251" t="s">
        <v>159</v>
      </c>
    </row>
    <row r="1367" s="2" customFormat="1" ht="16.5" customHeight="1">
      <c r="A1367" s="40"/>
      <c r="B1367" s="41"/>
      <c r="C1367" s="263" t="s">
        <v>1786</v>
      </c>
      <c r="D1367" s="263" t="s">
        <v>413</v>
      </c>
      <c r="E1367" s="264" t="s">
        <v>1787</v>
      </c>
      <c r="F1367" s="265" t="s">
        <v>1788</v>
      </c>
      <c r="G1367" s="266" t="s">
        <v>263</v>
      </c>
      <c r="H1367" s="267">
        <v>0.66000000000000003</v>
      </c>
      <c r="I1367" s="268"/>
      <c r="J1367" s="269">
        <f>ROUND(I1367*H1367,2)</f>
        <v>0</v>
      </c>
      <c r="K1367" s="265" t="s">
        <v>1783</v>
      </c>
      <c r="L1367" s="270"/>
      <c r="M1367" s="271" t="s">
        <v>19</v>
      </c>
      <c r="N1367" s="272" t="s">
        <v>43</v>
      </c>
      <c r="O1367" s="86"/>
      <c r="P1367" s="215">
        <f>O1367*H1367</f>
        <v>0</v>
      </c>
      <c r="Q1367" s="215">
        <v>0.01</v>
      </c>
      <c r="R1367" s="215">
        <f>Q1367*H1367</f>
        <v>0.0066000000000000008</v>
      </c>
      <c r="S1367" s="215">
        <v>0</v>
      </c>
      <c r="T1367" s="216">
        <f>S1367*H1367</f>
        <v>0</v>
      </c>
      <c r="U1367" s="40"/>
      <c r="V1367" s="40"/>
      <c r="W1367" s="40"/>
      <c r="X1367" s="40"/>
      <c r="Y1367" s="40"/>
      <c r="Z1367" s="40"/>
      <c r="AA1367" s="40"/>
      <c r="AB1367" s="40"/>
      <c r="AC1367" s="40"/>
      <c r="AD1367" s="40"/>
      <c r="AE1367" s="40"/>
      <c r="AR1367" s="217" t="s">
        <v>407</v>
      </c>
      <c r="AT1367" s="217" t="s">
        <v>413</v>
      </c>
      <c r="AU1367" s="217" t="s">
        <v>82</v>
      </c>
      <c r="AY1367" s="19" t="s">
        <v>159</v>
      </c>
      <c r="BE1367" s="218">
        <f>IF(N1367="základní",J1367,0)</f>
        <v>0</v>
      </c>
      <c r="BF1367" s="218">
        <f>IF(N1367="snížená",J1367,0)</f>
        <v>0</v>
      </c>
      <c r="BG1367" s="218">
        <f>IF(N1367="zákl. přenesená",J1367,0)</f>
        <v>0</v>
      </c>
      <c r="BH1367" s="218">
        <f>IF(N1367="sníž. přenesená",J1367,0)</f>
        <v>0</v>
      </c>
      <c r="BI1367" s="218">
        <f>IF(N1367="nulová",J1367,0)</f>
        <v>0</v>
      </c>
      <c r="BJ1367" s="19" t="s">
        <v>80</v>
      </c>
      <c r="BK1367" s="218">
        <f>ROUND(I1367*H1367,2)</f>
        <v>0</v>
      </c>
      <c r="BL1367" s="19" t="s">
        <v>260</v>
      </c>
      <c r="BM1367" s="217" t="s">
        <v>1789</v>
      </c>
    </row>
    <row r="1368" s="14" customFormat="1">
      <c r="A1368" s="14"/>
      <c r="B1368" s="230"/>
      <c r="C1368" s="231"/>
      <c r="D1368" s="221" t="s">
        <v>168</v>
      </c>
      <c r="E1368" s="231"/>
      <c r="F1368" s="233" t="s">
        <v>1790</v>
      </c>
      <c r="G1368" s="231"/>
      <c r="H1368" s="234">
        <v>0.66000000000000003</v>
      </c>
      <c r="I1368" s="235"/>
      <c r="J1368" s="231"/>
      <c r="K1368" s="231"/>
      <c r="L1368" s="236"/>
      <c r="M1368" s="237"/>
      <c r="N1368" s="238"/>
      <c r="O1368" s="238"/>
      <c r="P1368" s="238"/>
      <c r="Q1368" s="238"/>
      <c r="R1368" s="238"/>
      <c r="S1368" s="238"/>
      <c r="T1368" s="239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40" t="s">
        <v>168</v>
      </c>
      <c r="AU1368" s="240" t="s">
        <v>82</v>
      </c>
      <c r="AV1368" s="14" t="s">
        <v>82</v>
      </c>
      <c r="AW1368" s="14" t="s">
        <v>4</v>
      </c>
      <c r="AX1368" s="14" t="s">
        <v>80</v>
      </c>
      <c r="AY1368" s="240" t="s">
        <v>159</v>
      </c>
    </row>
    <row r="1369" s="2" customFormat="1" ht="21.75" customHeight="1">
      <c r="A1369" s="40"/>
      <c r="B1369" s="41"/>
      <c r="C1369" s="206" t="s">
        <v>1791</v>
      </c>
      <c r="D1369" s="206" t="s">
        <v>161</v>
      </c>
      <c r="E1369" s="207" t="s">
        <v>1792</v>
      </c>
      <c r="F1369" s="208" t="s">
        <v>1793</v>
      </c>
      <c r="G1369" s="209" t="s">
        <v>270</v>
      </c>
      <c r="H1369" s="210">
        <v>3.2000000000000002</v>
      </c>
      <c r="I1369" s="211"/>
      <c r="J1369" s="212">
        <f>ROUND(I1369*H1369,2)</f>
        <v>0</v>
      </c>
      <c r="K1369" s="208" t="s">
        <v>1783</v>
      </c>
      <c r="L1369" s="46"/>
      <c r="M1369" s="213" t="s">
        <v>19</v>
      </c>
      <c r="N1369" s="214" t="s">
        <v>43</v>
      </c>
      <c r="O1369" s="86"/>
      <c r="P1369" s="215">
        <f>O1369*H1369</f>
        <v>0</v>
      </c>
      <c r="Q1369" s="215">
        <v>0</v>
      </c>
      <c r="R1369" s="215">
        <f>Q1369*H1369</f>
        <v>0</v>
      </c>
      <c r="S1369" s="215">
        <v>0</v>
      </c>
      <c r="T1369" s="216">
        <f>S1369*H1369</f>
        <v>0</v>
      </c>
      <c r="U1369" s="40"/>
      <c r="V1369" s="40"/>
      <c r="W1369" s="40"/>
      <c r="X1369" s="40"/>
      <c r="Y1369" s="40"/>
      <c r="Z1369" s="40"/>
      <c r="AA1369" s="40"/>
      <c r="AB1369" s="40"/>
      <c r="AC1369" s="40"/>
      <c r="AD1369" s="40"/>
      <c r="AE1369" s="40"/>
      <c r="AR1369" s="217" t="s">
        <v>260</v>
      </c>
      <c r="AT1369" s="217" t="s">
        <v>161</v>
      </c>
      <c r="AU1369" s="217" t="s">
        <v>82</v>
      </c>
      <c r="AY1369" s="19" t="s">
        <v>159</v>
      </c>
      <c r="BE1369" s="218">
        <f>IF(N1369="základní",J1369,0)</f>
        <v>0</v>
      </c>
      <c r="BF1369" s="218">
        <f>IF(N1369="snížená",J1369,0)</f>
        <v>0</v>
      </c>
      <c r="BG1369" s="218">
        <f>IF(N1369="zákl. přenesená",J1369,0)</f>
        <v>0</v>
      </c>
      <c r="BH1369" s="218">
        <f>IF(N1369="sníž. přenesená",J1369,0)</f>
        <v>0</v>
      </c>
      <c r="BI1369" s="218">
        <f>IF(N1369="nulová",J1369,0)</f>
        <v>0</v>
      </c>
      <c r="BJ1369" s="19" t="s">
        <v>80</v>
      </c>
      <c r="BK1369" s="218">
        <f>ROUND(I1369*H1369,2)</f>
        <v>0</v>
      </c>
      <c r="BL1369" s="19" t="s">
        <v>260</v>
      </c>
      <c r="BM1369" s="217" t="s">
        <v>1794</v>
      </c>
    </row>
    <row r="1370" s="14" customFormat="1">
      <c r="A1370" s="14"/>
      <c r="B1370" s="230"/>
      <c r="C1370" s="231"/>
      <c r="D1370" s="221" t="s">
        <v>168</v>
      </c>
      <c r="E1370" s="232" t="s">
        <v>19</v>
      </c>
      <c r="F1370" s="233" t="s">
        <v>1795</v>
      </c>
      <c r="G1370" s="231"/>
      <c r="H1370" s="234">
        <v>3.2000000000000002</v>
      </c>
      <c r="I1370" s="235"/>
      <c r="J1370" s="231"/>
      <c r="K1370" s="231"/>
      <c r="L1370" s="236"/>
      <c r="M1370" s="237"/>
      <c r="N1370" s="238"/>
      <c r="O1370" s="238"/>
      <c r="P1370" s="238"/>
      <c r="Q1370" s="238"/>
      <c r="R1370" s="238"/>
      <c r="S1370" s="238"/>
      <c r="T1370" s="23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40" t="s">
        <v>168</v>
      </c>
      <c r="AU1370" s="240" t="s">
        <v>82</v>
      </c>
      <c r="AV1370" s="14" t="s">
        <v>82</v>
      </c>
      <c r="AW1370" s="14" t="s">
        <v>33</v>
      </c>
      <c r="AX1370" s="14" t="s">
        <v>72</v>
      </c>
      <c r="AY1370" s="240" t="s">
        <v>159</v>
      </c>
    </row>
    <row r="1371" s="15" customFormat="1">
      <c r="A1371" s="15"/>
      <c r="B1371" s="241"/>
      <c r="C1371" s="242"/>
      <c r="D1371" s="221" t="s">
        <v>168</v>
      </c>
      <c r="E1371" s="243" t="s">
        <v>19</v>
      </c>
      <c r="F1371" s="244" t="s">
        <v>173</v>
      </c>
      <c r="G1371" s="242"/>
      <c r="H1371" s="245">
        <v>3.2000000000000002</v>
      </c>
      <c r="I1371" s="246"/>
      <c r="J1371" s="242"/>
      <c r="K1371" s="242"/>
      <c r="L1371" s="247"/>
      <c r="M1371" s="248"/>
      <c r="N1371" s="249"/>
      <c r="O1371" s="249"/>
      <c r="P1371" s="249"/>
      <c r="Q1371" s="249"/>
      <c r="R1371" s="249"/>
      <c r="S1371" s="249"/>
      <c r="T1371" s="250"/>
      <c r="U1371" s="15"/>
      <c r="V1371" s="15"/>
      <c r="W1371" s="15"/>
      <c r="X1371" s="15"/>
      <c r="Y1371" s="15"/>
      <c r="Z1371" s="15"/>
      <c r="AA1371" s="15"/>
      <c r="AB1371" s="15"/>
      <c r="AC1371" s="15"/>
      <c r="AD1371" s="15"/>
      <c r="AE1371" s="15"/>
      <c r="AT1371" s="251" t="s">
        <v>168</v>
      </c>
      <c r="AU1371" s="251" t="s">
        <v>82</v>
      </c>
      <c r="AV1371" s="15" t="s">
        <v>174</v>
      </c>
      <c r="AW1371" s="15" t="s">
        <v>33</v>
      </c>
      <c r="AX1371" s="15" t="s">
        <v>80</v>
      </c>
      <c r="AY1371" s="251" t="s">
        <v>159</v>
      </c>
    </row>
    <row r="1372" s="2" customFormat="1" ht="16.5" customHeight="1">
      <c r="A1372" s="40"/>
      <c r="B1372" s="41"/>
      <c r="C1372" s="263" t="s">
        <v>1796</v>
      </c>
      <c r="D1372" s="263" t="s">
        <v>413</v>
      </c>
      <c r="E1372" s="264" t="s">
        <v>1797</v>
      </c>
      <c r="F1372" s="265" t="s">
        <v>1798</v>
      </c>
      <c r="G1372" s="266" t="s">
        <v>270</v>
      </c>
      <c r="H1372" s="267">
        <v>3.52</v>
      </c>
      <c r="I1372" s="268"/>
      <c r="J1372" s="269">
        <f>ROUND(I1372*H1372,2)</f>
        <v>0</v>
      </c>
      <c r="K1372" s="265" t="s">
        <v>1783</v>
      </c>
      <c r="L1372" s="270"/>
      <c r="M1372" s="271" t="s">
        <v>19</v>
      </c>
      <c r="N1372" s="272" t="s">
        <v>43</v>
      </c>
      <c r="O1372" s="86"/>
      <c r="P1372" s="215">
        <f>O1372*H1372</f>
        <v>0</v>
      </c>
      <c r="Q1372" s="215">
        <v>0.00020000000000000001</v>
      </c>
      <c r="R1372" s="215">
        <f>Q1372*H1372</f>
        <v>0.00070400000000000009</v>
      </c>
      <c r="S1372" s="215">
        <v>0</v>
      </c>
      <c r="T1372" s="216">
        <f>S1372*H1372</f>
        <v>0</v>
      </c>
      <c r="U1372" s="40"/>
      <c r="V1372" s="40"/>
      <c r="W1372" s="40"/>
      <c r="X1372" s="40"/>
      <c r="Y1372" s="40"/>
      <c r="Z1372" s="40"/>
      <c r="AA1372" s="40"/>
      <c r="AB1372" s="40"/>
      <c r="AC1372" s="40"/>
      <c r="AD1372" s="40"/>
      <c r="AE1372" s="40"/>
      <c r="AR1372" s="217" t="s">
        <v>407</v>
      </c>
      <c r="AT1372" s="217" t="s">
        <v>413</v>
      </c>
      <c r="AU1372" s="217" t="s">
        <v>82</v>
      </c>
      <c r="AY1372" s="19" t="s">
        <v>159</v>
      </c>
      <c r="BE1372" s="218">
        <f>IF(N1372="základní",J1372,0)</f>
        <v>0</v>
      </c>
      <c r="BF1372" s="218">
        <f>IF(N1372="snížená",J1372,0)</f>
        <v>0</v>
      </c>
      <c r="BG1372" s="218">
        <f>IF(N1372="zákl. přenesená",J1372,0)</f>
        <v>0</v>
      </c>
      <c r="BH1372" s="218">
        <f>IF(N1372="sníž. přenesená",J1372,0)</f>
        <v>0</v>
      </c>
      <c r="BI1372" s="218">
        <f>IF(N1372="nulová",J1372,0)</f>
        <v>0</v>
      </c>
      <c r="BJ1372" s="19" t="s">
        <v>80</v>
      </c>
      <c r="BK1372" s="218">
        <f>ROUND(I1372*H1372,2)</f>
        <v>0</v>
      </c>
      <c r="BL1372" s="19" t="s">
        <v>260</v>
      </c>
      <c r="BM1372" s="217" t="s">
        <v>1799</v>
      </c>
    </row>
    <row r="1373" s="14" customFormat="1">
      <c r="A1373" s="14"/>
      <c r="B1373" s="230"/>
      <c r="C1373" s="231"/>
      <c r="D1373" s="221" t="s">
        <v>168</v>
      </c>
      <c r="E1373" s="231"/>
      <c r="F1373" s="233" t="s">
        <v>1800</v>
      </c>
      <c r="G1373" s="231"/>
      <c r="H1373" s="234">
        <v>3.52</v>
      </c>
      <c r="I1373" s="235"/>
      <c r="J1373" s="231"/>
      <c r="K1373" s="231"/>
      <c r="L1373" s="236"/>
      <c r="M1373" s="237"/>
      <c r="N1373" s="238"/>
      <c r="O1373" s="238"/>
      <c r="P1373" s="238"/>
      <c r="Q1373" s="238"/>
      <c r="R1373" s="238"/>
      <c r="S1373" s="238"/>
      <c r="T1373" s="239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40" t="s">
        <v>168</v>
      </c>
      <c r="AU1373" s="240" t="s">
        <v>82</v>
      </c>
      <c r="AV1373" s="14" t="s">
        <v>82</v>
      </c>
      <c r="AW1373" s="14" t="s">
        <v>4</v>
      </c>
      <c r="AX1373" s="14" t="s">
        <v>80</v>
      </c>
      <c r="AY1373" s="240" t="s">
        <v>159</v>
      </c>
    </row>
    <row r="1374" s="2" customFormat="1" ht="16.5" customHeight="1">
      <c r="A1374" s="40"/>
      <c r="B1374" s="41"/>
      <c r="C1374" s="206" t="s">
        <v>1801</v>
      </c>
      <c r="D1374" s="206" t="s">
        <v>161</v>
      </c>
      <c r="E1374" s="207" t="s">
        <v>1802</v>
      </c>
      <c r="F1374" s="208" t="s">
        <v>1803</v>
      </c>
      <c r="G1374" s="209" t="s">
        <v>235</v>
      </c>
      <c r="H1374" s="210">
        <v>2</v>
      </c>
      <c r="I1374" s="211"/>
      <c r="J1374" s="212">
        <f>ROUND(I1374*H1374,2)</f>
        <v>0</v>
      </c>
      <c r="K1374" s="208" t="s">
        <v>165</v>
      </c>
      <c r="L1374" s="46"/>
      <c r="M1374" s="213" t="s">
        <v>19</v>
      </c>
      <c r="N1374" s="214" t="s">
        <v>43</v>
      </c>
      <c r="O1374" s="86"/>
      <c r="P1374" s="215">
        <f>O1374*H1374</f>
        <v>0</v>
      </c>
      <c r="Q1374" s="215">
        <v>0.00033</v>
      </c>
      <c r="R1374" s="215">
        <f>Q1374*H1374</f>
        <v>0.00066</v>
      </c>
      <c r="S1374" s="215">
        <v>0</v>
      </c>
      <c r="T1374" s="216">
        <f>S1374*H1374</f>
        <v>0</v>
      </c>
      <c r="U1374" s="40"/>
      <c r="V1374" s="40"/>
      <c r="W1374" s="40"/>
      <c r="X1374" s="40"/>
      <c r="Y1374" s="40"/>
      <c r="Z1374" s="40"/>
      <c r="AA1374" s="40"/>
      <c r="AB1374" s="40"/>
      <c r="AC1374" s="40"/>
      <c r="AD1374" s="40"/>
      <c r="AE1374" s="40"/>
      <c r="AR1374" s="217" t="s">
        <v>260</v>
      </c>
      <c r="AT1374" s="217" t="s">
        <v>161</v>
      </c>
      <c r="AU1374" s="217" t="s">
        <v>82</v>
      </c>
      <c r="AY1374" s="19" t="s">
        <v>159</v>
      </c>
      <c r="BE1374" s="218">
        <f>IF(N1374="základní",J1374,0)</f>
        <v>0</v>
      </c>
      <c r="BF1374" s="218">
        <f>IF(N1374="snížená",J1374,0)</f>
        <v>0</v>
      </c>
      <c r="BG1374" s="218">
        <f>IF(N1374="zákl. přenesená",J1374,0)</f>
        <v>0</v>
      </c>
      <c r="BH1374" s="218">
        <f>IF(N1374="sníž. přenesená",J1374,0)</f>
        <v>0</v>
      </c>
      <c r="BI1374" s="218">
        <f>IF(N1374="nulová",J1374,0)</f>
        <v>0</v>
      </c>
      <c r="BJ1374" s="19" t="s">
        <v>80</v>
      </c>
      <c r="BK1374" s="218">
        <f>ROUND(I1374*H1374,2)</f>
        <v>0</v>
      </c>
      <c r="BL1374" s="19" t="s">
        <v>260</v>
      </c>
      <c r="BM1374" s="217" t="s">
        <v>1804</v>
      </c>
    </row>
    <row r="1375" s="14" customFormat="1">
      <c r="A1375" s="14"/>
      <c r="B1375" s="230"/>
      <c r="C1375" s="231"/>
      <c r="D1375" s="221" t="s">
        <v>168</v>
      </c>
      <c r="E1375" s="232" t="s">
        <v>19</v>
      </c>
      <c r="F1375" s="233" t="s">
        <v>686</v>
      </c>
      <c r="G1375" s="231"/>
      <c r="H1375" s="234">
        <v>1</v>
      </c>
      <c r="I1375" s="235"/>
      <c r="J1375" s="231"/>
      <c r="K1375" s="231"/>
      <c r="L1375" s="236"/>
      <c r="M1375" s="237"/>
      <c r="N1375" s="238"/>
      <c r="O1375" s="238"/>
      <c r="P1375" s="238"/>
      <c r="Q1375" s="238"/>
      <c r="R1375" s="238"/>
      <c r="S1375" s="238"/>
      <c r="T1375" s="23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40" t="s">
        <v>168</v>
      </c>
      <c r="AU1375" s="240" t="s">
        <v>82</v>
      </c>
      <c r="AV1375" s="14" t="s">
        <v>82</v>
      </c>
      <c r="AW1375" s="14" t="s">
        <v>33</v>
      </c>
      <c r="AX1375" s="14" t="s">
        <v>72</v>
      </c>
      <c r="AY1375" s="240" t="s">
        <v>159</v>
      </c>
    </row>
    <row r="1376" s="14" customFormat="1">
      <c r="A1376" s="14"/>
      <c r="B1376" s="230"/>
      <c r="C1376" s="231"/>
      <c r="D1376" s="221" t="s">
        <v>168</v>
      </c>
      <c r="E1376" s="232" t="s">
        <v>19</v>
      </c>
      <c r="F1376" s="233" t="s">
        <v>691</v>
      </c>
      <c r="G1376" s="231"/>
      <c r="H1376" s="234">
        <v>1</v>
      </c>
      <c r="I1376" s="235"/>
      <c r="J1376" s="231"/>
      <c r="K1376" s="231"/>
      <c r="L1376" s="236"/>
      <c r="M1376" s="237"/>
      <c r="N1376" s="238"/>
      <c r="O1376" s="238"/>
      <c r="P1376" s="238"/>
      <c r="Q1376" s="238"/>
      <c r="R1376" s="238"/>
      <c r="S1376" s="238"/>
      <c r="T1376" s="23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40" t="s">
        <v>168</v>
      </c>
      <c r="AU1376" s="240" t="s">
        <v>82</v>
      </c>
      <c r="AV1376" s="14" t="s">
        <v>82</v>
      </c>
      <c r="AW1376" s="14" t="s">
        <v>33</v>
      </c>
      <c r="AX1376" s="14" t="s">
        <v>72</v>
      </c>
      <c r="AY1376" s="240" t="s">
        <v>159</v>
      </c>
    </row>
    <row r="1377" s="15" customFormat="1">
      <c r="A1377" s="15"/>
      <c r="B1377" s="241"/>
      <c r="C1377" s="242"/>
      <c r="D1377" s="221" t="s">
        <v>168</v>
      </c>
      <c r="E1377" s="243" t="s">
        <v>19</v>
      </c>
      <c r="F1377" s="244" t="s">
        <v>173</v>
      </c>
      <c r="G1377" s="242"/>
      <c r="H1377" s="245">
        <v>2</v>
      </c>
      <c r="I1377" s="246"/>
      <c r="J1377" s="242"/>
      <c r="K1377" s="242"/>
      <c r="L1377" s="247"/>
      <c r="M1377" s="248"/>
      <c r="N1377" s="249"/>
      <c r="O1377" s="249"/>
      <c r="P1377" s="249"/>
      <c r="Q1377" s="249"/>
      <c r="R1377" s="249"/>
      <c r="S1377" s="249"/>
      <c r="T1377" s="250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51" t="s">
        <v>168</v>
      </c>
      <c r="AU1377" s="251" t="s">
        <v>82</v>
      </c>
      <c r="AV1377" s="15" t="s">
        <v>174</v>
      </c>
      <c r="AW1377" s="15" t="s">
        <v>33</v>
      </c>
      <c r="AX1377" s="15" t="s">
        <v>80</v>
      </c>
      <c r="AY1377" s="251" t="s">
        <v>159</v>
      </c>
    </row>
    <row r="1378" s="2" customFormat="1" ht="24.15" customHeight="1">
      <c r="A1378" s="40"/>
      <c r="B1378" s="41"/>
      <c r="C1378" s="263" t="s">
        <v>1805</v>
      </c>
      <c r="D1378" s="263" t="s">
        <v>413</v>
      </c>
      <c r="E1378" s="264" t="s">
        <v>1806</v>
      </c>
      <c r="F1378" s="265" t="s">
        <v>1807</v>
      </c>
      <c r="G1378" s="266" t="s">
        <v>235</v>
      </c>
      <c r="H1378" s="267">
        <v>1</v>
      </c>
      <c r="I1378" s="268"/>
      <c r="J1378" s="269">
        <f>ROUND(I1378*H1378,2)</f>
        <v>0</v>
      </c>
      <c r="K1378" s="265" t="s">
        <v>19</v>
      </c>
      <c r="L1378" s="270"/>
      <c r="M1378" s="271" t="s">
        <v>19</v>
      </c>
      <c r="N1378" s="272" t="s">
        <v>43</v>
      </c>
      <c r="O1378" s="86"/>
      <c r="P1378" s="215">
        <f>O1378*H1378</f>
        <v>0</v>
      </c>
      <c r="Q1378" s="215">
        <v>0.32100000000000001</v>
      </c>
      <c r="R1378" s="215">
        <f>Q1378*H1378</f>
        <v>0.32100000000000001</v>
      </c>
      <c r="S1378" s="215">
        <v>0</v>
      </c>
      <c r="T1378" s="216">
        <f>S1378*H1378</f>
        <v>0</v>
      </c>
      <c r="U1378" s="40"/>
      <c r="V1378" s="40"/>
      <c r="W1378" s="40"/>
      <c r="X1378" s="40"/>
      <c r="Y1378" s="40"/>
      <c r="Z1378" s="40"/>
      <c r="AA1378" s="40"/>
      <c r="AB1378" s="40"/>
      <c r="AC1378" s="40"/>
      <c r="AD1378" s="40"/>
      <c r="AE1378" s="40"/>
      <c r="AR1378" s="217" t="s">
        <v>407</v>
      </c>
      <c r="AT1378" s="217" t="s">
        <v>413</v>
      </c>
      <c r="AU1378" s="217" t="s">
        <v>82</v>
      </c>
      <c r="AY1378" s="19" t="s">
        <v>159</v>
      </c>
      <c r="BE1378" s="218">
        <f>IF(N1378="základní",J1378,0)</f>
        <v>0</v>
      </c>
      <c r="BF1378" s="218">
        <f>IF(N1378="snížená",J1378,0)</f>
        <v>0</v>
      </c>
      <c r="BG1378" s="218">
        <f>IF(N1378="zákl. přenesená",J1378,0)</f>
        <v>0</v>
      </c>
      <c r="BH1378" s="218">
        <f>IF(N1378="sníž. přenesená",J1378,0)</f>
        <v>0</v>
      </c>
      <c r="BI1378" s="218">
        <f>IF(N1378="nulová",J1378,0)</f>
        <v>0</v>
      </c>
      <c r="BJ1378" s="19" t="s">
        <v>80</v>
      </c>
      <c r="BK1378" s="218">
        <f>ROUND(I1378*H1378,2)</f>
        <v>0</v>
      </c>
      <c r="BL1378" s="19" t="s">
        <v>260</v>
      </c>
      <c r="BM1378" s="217" t="s">
        <v>1808</v>
      </c>
    </row>
    <row r="1379" s="2" customFormat="1" ht="24.15" customHeight="1">
      <c r="A1379" s="40"/>
      <c r="B1379" s="41"/>
      <c r="C1379" s="263" t="s">
        <v>1809</v>
      </c>
      <c r="D1379" s="263" t="s">
        <v>413</v>
      </c>
      <c r="E1379" s="264" t="s">
        <v>1810</v>
      </c>
      <c r="F1379" s="265" t="s">
        <v>1811</v>
      </c>
      <c r="G1379" s="266" t="s">
        <v>235</v>
      </c>
      <c r="H1379" s="267">
        <v>1</v>
      </c>
      <c r="I1379" s="268"/>
      <c r="J1379" s="269">
        <f>ROUND(I1379*H1379,2)</f>
        <v>0</v>
      </c>
      <c r="K1379" s="265" t="s">
        <v>165</v>
      </c>
      <c r="L1379" s="270"/>
      <c r="M1379" s="271" t="s">
        <v>19</v>
      </c>
      <c r="N1379" s="272" t="s">
        <v>43</v>
      </c>
      <c r="O1379" s="86"/>
      <c r="P1379" s="215">
        <f>O1379*H1379</f>
        <v>0</v>
      </c>
      <c r="Q1379" s="215">
        <v>0.32100000000000001</v>
      </c>
      <c r="R1379" s="215">
        <f>Q1379*H1379</f>
        <v>0.32100000000000001</v>
      </c>
      <c r="S1379" s="215">
        <v>0</v>
      </c>
      <c r="T1379" s="216">
        <f>S1379*H1379</f>
        <v>0</v>
      </c>
      <c r="U1379" s="40"/>
      <c r="V1379" s="40"/>
      <c r="W1379" s="40"/>
      <c r="X1379" s="40"/>
      <c r="Y1379" s="40"/>
      <c r="Z1379" s="40"/>
      <c r="AA1379" s="40"/>
      <c r="AB1379" s="40"/>
      <c r="AC1379" s="40"/>
      <c r="AD1379" s="40"/>
      <c r="AE1379" s="40"/>
      <c r="AR1379" s="217" t="s">
        <v>407</v>
      </c>
      <c r="AT1379" s="217" t="s">
        <v>413</v>
      </c>
      <c r="AU1379" s="217" t="s">
        <v>82</v>
      </c>
      <c r="AY1379" s="19" t="s">
        <v>159</v>
      </c>
      <c r="BE1379" s="218">
        <f>IF(N1379="základní",J1379,0)</f>
        <v>0</v>
      </c>
      <c r="BF1379" s="218">
        <f>IF(N1379="snížená",J1379,0)</f>
        <v>0</v>
      </c>
      <c r="BG1379" s="218">
        <f>IF(N1379="zákl. přenesená",J1379,0)</f>
        <v>0</v>
      </c>
      <c r="BH1379" s="218">
        <f>IF(N1379="sníž. přenesená",J1379,0)</f>
        <v>0</v>
      </c>
      <c r="BI1379" s="218">
        <f>IF(N1379="nulová",J1379,0)</f>
        <v>0</v>
      </c>
      <c r="BJ1379" s="19" t="s">
        <v>80</v>
      </c>
      <c r="BK1379" s="218">
        <f>ROUND(I1379*H1379,2)</f>
        <v>0</v>
      </c>
      <c r="BL1379" s="19" t="s">
        <v>260</v>
      </c>
      <c r="BM1379" s="217" t="s">
        <v>1812</v>
      </c>
    </row>
    <row r="1380" s="2" customFormat="1" ht="24.15" customHeight="1">
      <c r="A1380" s="40"/>
      <c r="B1380" s="41"/>
      <c r="C1380" s="206" t="s">
        <v>1813</v>
      </c>
      <c r="D1380" s="206" t="s">
        <v>161</v>
      </c>
      <c r="E1380" s="207" t="s">
        <v>1814</v>
      </c>
      <c r="F1380" s="208" t="s">
        <v>1815</v>
      </c>
      <c r="G1380" s="209" t="s">
        <v>1593</v>
      </c>
      <c r="H1380" s="279"/>
      <c r="I1380" s="211"/>
      <c r="J1380" s="212">
        <f>ROUND(I1380*H1380,2)</f>
        <v>0</v>
      </c>
      <c r="K1380" s="208" t="s">
        <v>165</v>
      </c>
      <c r="L1380" s="46"/>
      <c r="M1380" s="213" t="s">
        <v>19</v>
      </c>
      <c r="N1380" s="214" t="s">
        <v>43</v>
      </c>
      <c r="O1380" s="86"/>
      <c r="P1380" s="215">
        <f>O1380*H1380</f>
        <v>0</v>
      </c>
      <c r="Q1380" s="215">
        <v>0</v>
      </c>
      <c r="R1380" s="215">
        <f>Q1380*H1380</f>
        <v>0</v>
      </c>
      <c r="S1380" s="215">
        <v>0</v>
      </c>
      <c r="T1380" s="216">
        <f>S1380*H1380</f>
        <v>0</v>
      </c>
      <c r="U1380" s="40"/>
      <c r="V1380" s="40"/>
      <c r="W1380" s="40"/>
      <c r="X1380" s="40"/>
      <c r="Y1380" s="40"/>
      <c r="Z1380" s="40"/>
      <c r="AA1380" s="40"/>
      <c r="AB1380" s="40"/>
      <c r="AC1380" s="40"/>
      <c r="AD1380" s="40"/>
      <c r="AE1380" s="40"/>
      <c r="AR1380" s="217" t="s">
        <v>260</v>
      </c>
      <c r="AT1380" s="217" t="s">
        <v>161</v>
      </c>
      <c r="AU1380" s="217" t="s">
        <v>82</v>
      </c>
      <c r="AY1380" s="19" t="s">
        <v>159</v>
      </c>
      <c r="BE1380" s="218">
        <f>IF(N1380="základní",J1380,0)</f>
        <v>0</v>
      </c>
      <c r="BF1380" s="218">
        <f>IF(N1380="snížená",J1380,0)</f>
        <v>0</v>
      </c>
      <c r="BG1380" s="218">
        <f>IF(N1380="zákl. přenesená",J1380,0)</f>
        <v>0</v>
      </c>
      <c r="BH1380" s="218">
        <f>IF(N1380="sníž. přenesená",J1380,0)</f>
        <v>0</v>
      </c>
      <c r="BI1380" s="218">
        <f>IF(N1380="nulová",J1380,0)</f>
        <v>0</v>
      </c>
      <c r="BJ1380" s="19" t="s">
        <v>80</v>
      </c>
      <c r="BK1380" s="218">
        <f>ROUND(I1380*H1380,2)</f>
        <v>0</v>
      </c>
      <c r="BL1380" s="19" t="s">
        <v>260</v>
      </c>
      <c r="BM1380" s="217" t="s">
        <v>1816</v>
      </c>
    </row>
    <row r="1381" s="12" customFormat="1" ht="22.8" customHeight="1">
      <c r="A1381" s="12"/>
      <c r="B1381" s="190"/>
      <c r="C1381" s="191"/>
      <c r="D1381" s="192" t="s">
        <v>71</v>
      </c>
      <c r="E1381" s="204" t="s">
        <v>1817</v>
      </c>
      <c r="F1381" s="204" t="s">
        <v>1818</v>
      </c>
      <c r="G1381" s="191"/>
      <c r="H1381" s="191"/>
      <c r="I1381" s="194"/>
      <c r="J1381" s="205">
        <f>BK1381</f>
        <v>0</v>
      </c>
      <c r="K1381" s="191"/>
      <c r="L1381" s="196"/>
      <c r="M1381" s="197"/>
      <c r="N1381" s="198"/>
      <c r="O1381" s="198"/>
      <c r="P1381" s="199">
        <f>SUM(P1382:P1385)</f>
        <v>0</v>
      </c>
      <c r="Q1381" s="198"/>
      <c r="R1381" s="199">
        <f>SUM(R1382:R1385)</f>
        <v>0</v>
      </c>
      <c r="S1381" s="198"/>
      <c r="T1381" s="200">
        <f>SUM(T1382:T1385)</f>
        <v>0</v>
      </c>
      <c r="U1381" s="12"/>
      <c r="V1381" s="12"/>
      <c r="W1381" s="12"/>
      <c r="X1381" s="12"/>
      <c r="Y1381" s="12"/>
      <c r="Z1381" s="12"/>
      <c r="AA1381" s="12"/>
      <c r="AB1381" s="12"/>
      <c r="AC1381" s="12"/>
      <c r="AD1381" s="12"/>
      <c r="AE1381" s="12"/>
      <c r="AR1381" s="201" t="s">
        <v>82</v>
      </c>
      <c r="AT1381" s="202" t="s">
        <v>71</v>
      </c>
      <c r="AU1381" s="202" t="s">
        <v>80</v>
      </c>
      <c r="AY1381" s="201" t="s">
        <v>159</v>
      </c>
      <c r="BK1381" s="203">
        <f>SUM(BK1382:BK1385)</f>
        <v>0</v>
      </c>
    </row>
    <row r="1382" s="2" customFormat="1" ht="37.8" customHeight="1">
      <c r="A1382" s="40"/>
      <c r="B1382" s="41"/>
      <c r="C1382" s="206" t="s">
        <v>1819</v>
      </c>
      <c r="D1382" s="206" t="s">
        <v>161</v>
      </c>
      <c r="E1382" s="207" t="s">
        <v>1820</v>
      </c>
      <c r="F1382" s="208" t="s">
        <v>1821</v>
      </c>
      <c r="G1382" s="209" t="s">
        <v>235</v>
      </c>
      <c r="H1382" s="210">
        <v>1</v>
      </c>
      <c r="I1382" s="211"/>
      <c r="J1382" s="212">
        <f>ROUND(I1382*H1382,2)</f>
        <v>0</v>
      </c>
      <c r="K1382" s="208" t="s">
        <v>19</v>
      </c>
      <c r="L1382" s="46"/>
      <c r="M1382" s="213" t="s">
        <v>19</v>
      </c>
      <c r="N1382" s="214" t="s">
        <v>43</v>
      </c>
      <c r="O1382" s="86"/>
      <c r="P1382" s="215">
        <f>O1382*H1382</f>
        <v>0</v>
      </c>
      <c r="Q1382" s="215">
        <v>0</v>
      </c>
      <c r="R1382" s="215">
        <f>Q1382*H1382</f>
        <v>0</v>
      </c>
      <c r="S1382" s="215">
        <v>0</v>
      </c>
      <c r="T1382" s="216">
        <f>S1382*H1382</f>
        <v>0</v>
      </c>
      <c r="U1382" s="40"/>
      <c r="V1382" s="40"/>
      <c r="W1382" s="40"/>
      <c r="X1382" s="40"/>
      <c r="Y1382" s="40"/>
      <c r="Z1382" s="40"/>
      <c r="AA1382" s="40"/>
      <c r="AB1382" s="40"/>
      <c r="AC1382" s="40"/>
      <c r="AD1382" s="40"/>
      <c r="AE1382" s="40"/>
      <c r="AR1382" s="217" t="s">
        <v>260</v>
      </c>
      <c r="AT1382" s="217" t="s">
        <v>161</v>
      </c>
      <c r="AU1382" s="217" t="s">
        <v>82</v>
      </c>
      <c r="AY1382" s="19" t="s">
        <v>159</v>
      </c>
      <c r="BE1382" s="218">
        <f>IF(N1382="základní",J1382,0)</f>
        <v>0</v>
      </c>
      <c r="BF1382" s="218">
        <f>IF(N1382="snížená",J1382,0)</f>
        <v>0</v>
      </c>
      <c r="BG1382" s="218">
        <f>IF(N1382="zákl. přenesená",J1382,0)</f>
        <v>0</v>
      </c>
      <c r="BH1382" s="218">
        <f>IF(N1382="sníž. přenesená",J1382,0)</f>
        <v>0</v>
      </c>
      <c r="BI1382" s="218">
        <f>IF(N1382="nulová",J1382,0)</f>
        <v>0</v>
      </c>
      <c r="BJ1382" s="19" t="s">
        <v>80</v>
      </c>
      <c r="BK1382" s="218">
        <f>ROUND(I1382*H1382,2)</f>
        <v>0</v>
      </c>
      <c r="BL1382" s="19" t="s">
        <v>260</v>
      </c>
      <c r="BM1382" s="217" t="s">
        <v>1822</v>
      </c>
    </row>
    <row r="1383" s="2" customFormat="1" ht="37.8" customHeight="1">
      <c r="A1383" s="40"/>
      <c r="B1383" s="41"/>
      <c r="C1383" s="206" t="s">
        <v>1823</v>
      </c>
      <c r="D1383" s="206" t="s">
        <v>161</v>
      </c>
      <c r="E1383" s="207" t="s">
        <v>1824</v>
      </c>
      <c r="F1383" s="208" t="s">
        <v>1825</v>
      </c>
      <c r="G1383" s="209" t="s">
        <v>235</v>
      </c>
      <c r="H1383" s="210">
        <v>1</v>
      </c>
      <c r="I1383" s="211"/>
      <c r="J1383" s="212">
        <f>ROUND(I1383*H1383,2)</f>
        <v>0</v>
      </c>
      <c r="K1383" s="208" t="s">
        <v>19</v>
      </c>
      <c r="L1383" s="46"/>
      <c r="M1383" s="213" t="s">
        <v>19</v>
      </c>
      <c r="N1383" s="214" t="s">
        <v>43</v>
      </c>
      <c r="O1383" s="86"/>
      <c r="P1383" s="215">
        <f>O1383*H1383</f>
        <v>0</v>
      </c>
      <c r="Q1383" s="215">
        <v>0</v>
      </c>
      <c r="R1383" s="215">
        <f>Q1383*H1383</f>
        <v>0</v>
      </c>
      <c r="S1383" s="215">
        <v>0</v>
      </c>
      <c r="T1383" s="216">
        <f>S1383*H1383</f>
        <v>0</v>
      </c>
      <c r="U1383" s="40"/>
      <c r="V1383" s="40"/>
      <c r="W1383" s="40"/>
      <c r="X1383" s="40"/>
      <c r="Y1383" s="40"/>
      <c r="Z1383" s="40"/>
      <c r="AA1383" s="40"/>
      <c r="AB1383" s="40"/>
      <c r="AC1383" s="40"/>
      <c r="AD1383" s="40"/>
      <c r="AE1383" s="40"/>
      <c r="AR1383" s="217" t="s">
        <v>260</v>
      </c>
      <c r="AT1383" s="217" t="s">
        <v>161</v>
      </c>
      <c r="AU1383" s="217" t="s">
        <v>82</v>
      </c>
      <c r="AY1383" s="19" t="s">
        <v>159</v>
      </c>
      <c r="BE1383" s="218">
        <f>IF(N1383="základní",J1383,0)</f>
        <v>0</v>
      </c>
      <c r="BF1383" s="218">
        <f>IF(N1383="snížená",J1383,0)</f>
        <v>0</v>
      </c>
      <c r="BG1383" s="218">
        <f>IF(N1383="zákl. přenesená",J1383,0)</f>
        <v>0</v>
      </c>
      <c r="BH1383" s="218">
        <f>IF(N1383="sníž. přenesená",J1383,0)</f>
        <v>0</v>
      </c>
      <c r="BI1383" s="218">
        <f>IF(N1383="nulová",J1383,0)</f>
        <v>0</v>
      </c>
      <c r="BJ1383" s="19" t="s">
        <v>80</v>
      </c>
      <c r="BK1383" s="218">
        <f>ROUND(I1383*H1383,2)</f>
        <v>0</v>
      </c>
      <c r="BL1383" s="19" t="s">
        <v>260</v>
      </c>
      <c r="BM1383" s="217" t="s">
        <v>1826</v>
      </c>
    </row>
    <row r="1384" s="2" customFormat="1" ht="37.8" customHeight="1">
      <c r="A1384" s="40"/>
      <c r="B1384" s="41"/>
      <c r="C1384" s="206" t="s">
        <v>1827</v>
      </c>
      <c r="D1384" s="206" t="s">
        <v>161</v>
      </c>
      <c r="E1384" s="207" t="s">
        <v>1828</v>
      </c>
      <c r="F1384" s="208" t="s">
        <v>1829</v>
      </c>
      <c r="G1384" s="209" t="s">
        <v>235</v>
      </c>
      <c r="H1384" s="210">
        <v>1</v>
      </c>
      <c r="I1384" s="211"/>
      <c r="J1384" s="212">
        <f>ROUND(I1384*H1384,2)</f>
        <v>0</v>
      </c>
      <c r="K1384" s="208" t="s">
        <v>19</v>
      </c>
      <c r="L1384" s="46"/>
      <c r="M1384" s="213" t="s">
        <v>19</v>
      </c>
      <c r="N1384" s="214" t="s">
        <v>43</v>
      </c>
      <c r="O1384" s="86"/>
      <c r="P1384" s="215">
        <f>O1384*H1384</f>
        <v>0</v>
      </c>
      <c r="Q1384" s="215">
        <v>0</v>
      </c>
      <c r="R1384" s="215">
        <f>Q1384*H1384</f>
        <v>0</v>
      </c>
      <c r="S1384" s="215">
        <v>0</v>
      </c>
      <c r="T1384" s="216">
        <f>S1384*H1384</f>
        <v>0</v>
      </c>
      <c r="U1384" s="40"/>
      <c r="V1384" s="40"/>
      <c r="W1384" s="40"/>
      <c r="X1384" s="40"/>
      <c r="Y1384" s="40"/>
      <c r="Z1384" s="40"/>
      <c r="AA1384" s="40"/>
      <c r="AB1384" s="40"/>
      <c r="AC1384" s="40"/>
      <c r="AD1384" s="40"/>
      <c r="AE1384" s="40"/>
      <c r="AR1384" s="217" t="s">
        <v>260</v>
      </c>
      <c r="AT1384" s="217" t="s">
        <v>161</v>
      </c>
      <c r="AU1384" s="217" t="s">
        <v>82</v>
      </c>
      <c r="AY1384" s="19" t="s">
        <v>159</v>
      </c>
      <c r="BE1384" s="218">
        <f>IF(N1384="základní",J1384,0)</f>
        <v>0</v>
      </c>
      <c r="BF1384" s="218">
        <f>IF(N1384="snížená",J1384,0)</f>
        <v>0</v>
      </c>
      <c r="BG1384" s="218">
        <f>IF(N1384="zákl. přenesená",J1384,0)</f>
        <v>0</v>
      </c>
      <c r="BH1384" s="218">
        <f>IF(N1384="sníž. přenesená",J1384,0)</f>
        <v>0</v>
      </c>
      <c r="BI1384" s="218">
        <f>IF(N1384="nulová",J1384,0)</f>
        <v>0</v>
      </c>
      <c r="BJ1384" s="19" t="s">
        <v>80</v>
      </c>
      <c r="BK1384" s="218">
        <f>ROUND(I1384*H1384,2)</f>
        <v>0</v>
      </c>
      <c r="BL1384" s="19" t="s">
        <v>260</v>
      </c>
      <c r="BM1384" s="217" t="s">
        <v>1830</v>
      </c>
    </row>
    <row r="1385" s="2" customFormat="1" ht="24.15" customHeight="1">
      <c r="A1385" s="40"/>
      <c r="B1385" s="41"/>
      <c r="C1385" s="206" t="s">
        <v>1831</v>
      </c>
      <c r="D1385" s="206" t="s">
        <v>161</v>
      </c>
      <c r="E1385" s="207" t="s">
        <v>1814</v>
      </c>
      <c r="F1385" s="208" t="s">
        <v>1815</v>
      </c>
      <c r="G1385" s="209" t="s">
        <v>1593</v>
      </c>
      <c r="H1385" s="279"/>
      <c r="I1385" s="211"/>
      <c r="J1385" s="212">
        <f>ROUND(I1385*H1385,2)</f>
        <v>0</v>
      </c>
      <c r="K1385" s="208" t="s">
        <v>165</v>
      </c>
      <c r="L1385" s="46"/>
      <c r="M1385" s="213" t="s">
        <v>19</v>
      </c>
      <c r="N1385" s="214" t="s">
        <v>43</v>
      </c>
      <c r="O1385" s="86"/>
      <c r="P1385" s="215">
        <f>O1385*H1385</f>
        <v>0</v>
      </c>
      <c r="Q1385" s="215">
        <v>0</v>
      </c>
      <c r="R1385" s="215">
        <f>Q1385*H1385</f>
        <v>0</v>
      </c>
      <c r="S1385" s="215">
        <v>0</v>
      </c>
      <c r="T1385" s="216">
        <f>S1385*H1385</f>
        <v>0</v>
      </c>
      <c r="U1385" s="40"/>
      <c r="V1385" s="40"/>
      <c r="W1385" s="40"/>
      <c r="X1385" s="40"/>
      <c r="Y1385" s="40"/>
      <c r="Z1385" s="40"/>
      <c r="AA1385" s="40"/>
      <c r="AB1385" s="40"/>
      <c r="AC1385" s="40"/>
      <c r="AD1385" s="40"/>
      <c r="AE1385" s="40"/>
      <c r="AR1385" s="217" t="s">
        <v>260</v>
      </c>
      <c r="AT1385" s="217" t="s">
        <v>161</v>
      </c>
      <c r="AU1385" s="217" t="s">
        <v>82</v>
      </c>
      <c r="AY1385" s="19" t="s">
        <v>159</v>
      </c>
      <c r="BE1385" s="218">
        <f>IF(N1385="základní",J1385,0)</f>
        <v>0</v>
      </c>
      <c r="BF1385" s="218">
        <f>IF(N1385="snížená",J1385,0)</f>
        <v>0</v>
      </c>
      <c r="BG1385" s="218">
        <f>IF(N1385="zákl. přenesená",J1385,0)</f>
        <v>0</v>
      </c>
      <c r="BH1385" s="218">
        <f>IF(N1385="sníž. přenesená",J1385,0)</f>
        <v>0</v>
      </c>
      <c r="BI1385" s="218">
        <f>IF(N1385="nulová",J1385,0)</f>
        <v>0</v>
      </c>
      <c r="BJ1385" s="19" t="s">
        <v>80</v>
      </c>
      <c r="BK1385" s="218">
        <f>ROUND(I1385*H1385,2)</f>
        <v>0</v>
      </c>
      <c r="BL1385" s="19" t="s">
        <v>260</v>
      </c>
      <c r="BM1385" s="217" t="s">
        <v>1832</v>
      </c>
    </row>
    <row r="1386" s="12" customFormat="1" ht="22.8" customHeight="1">
      <c r="A1386" s="12"/>
      <c r="B1386" s="190"/>
      <c r="C1386" s="191"/>
      <c r="D1386" s="192" t="s">
        <v>71</v>
      </c>
      <c r="E1386" s="204" t="s">
        <v>1833</v>
      </c>
      <c r="F1386" s="204" t="s">
        <v>1834</v>
      </c>
      <c r="G1386" s="191"/>
      <c r="H1386" s="191"/>
      <c r="I1386" s="194"/>
      <c r="J1386" s="205">
        <f>BK1386</f>
        <v>0</v>
      </c>
      <c r="K1386" s="191"/>
      <c r="L1386" s="196"/>
      <c r="M1386" s="197"/>
      <c r="N1386" s="198"/>
      <c r="O1386" s="198"/>
      <c r="P1386" s="199">
        <f>SUM(P1387:P1477)</f>
        <v>0</v>
      </c>
      <c r="Q1386" s="198"/>
      <c r="R1386" s="199">
        <f>SUM(R1387:R1477)</f>
        <v>3.5393836999999997</v>
      </c>
      <c r="S1386" s="198"/>
      <c r="T1386" s="200">
        <f>SUM(T1387:T1477)</f>
        <v>0</v>
      </c>
      <c r="U1386" s="12"/>
      <c r="V1386" s="12"/>
      <c r="W1386" s="12"/>
      <c r="X1386" s="12"/>
      <c r="Y1386" s="12"/>
      <c r="Z1386" s="12"/>
      <c r="AA1386" s="12"/>
      <c r="AB1386" s="12"/>
      <c r="AC1386" s="12"/>
      <c r="AD1386" s="12"/>
      <c r="AE1386" s="12"/>
      <c r="AR1386" s="201" t="s">
        <v>82</v>
      </c>
      <c r="AT1386" s="202" t="s">
        <v>71</v>
      </c>
      <c r="AU1386" s="202" t="s">
        <v>80</v>
      </c>
      <c r="AY1386" s="201" t="s">
        <v>159</v>
      </c>
      <c r="BK1386" s="203">
        <f>SUM(BK1387:BK1477)</f>
        <v>0</v>
      </c>
    </row>
    <row r="1387" s="2" customFormat="1" ht="16.5" customHeight="1">
      <c r="A1387" s="40"/>
      <c r="B1387" s="41"/>
      <c r="C1387" s="206" t="s">
        <v>1835</v>
      </c>
      <c r="D1387" s="206" t="s">
        <v>161</v>
      </c>
      <c r="E1387" s="207" t="s">
        <v>1836</v>
      </c>
      <c r="F1387" s="208" t="s">
        <v>1837</v>
      </c>
      <c r="G1387" s="209" t="s">
        <v>263</v>
      </c>
      <c r="H1387" s="210">
        <v>83.109999999999999</v>
      </c>
      <c r="I1387" s="211"/>
      <c r="J1387" s="212">
        <f>ROUND(I1387*H1387,2)</f>
        <v>0</v>
      </c>
      <c r="K1387" s="208" t="s">
        <v>165</v>
      </c>
      <c r="L1387" s="46"/>
      <c r="M1387" s="213" t="s">
        <v>19</v>
      </c>
      <c r="N1387" s="214" t="s">
        <v>43</v>
      </c>
      <c r="O1387" s="86"/>
      <c r="P1387" s="215">
        <f>O1387*H1387</f>
        <v>0</v>
      </c>
      <c r="Q1387" s="215">
        <v>0</v>
      </c>
      <c r="R1387" s="215">
        <f>Q1387*H1387</f>
        <v>0</v>
      </c>
      <c r="S1387" s="215">
        <v>0</v>
      </c>
      <c r="T1387" s="216">
        <f>S1387*H1387</f>
        <v>0</v>
      </c>
      <c r="U1387" s="40"/>
      <c r="V1387" s="40"/>
      <c r="W1387" s="40"/>
      <c r="X1387" s="40"/>
      <c r="Y1387" s="40"/>
      <c r="Z1387" s="40"/>
      <c r="AA1387" s="40"/>
      <c r="AB1387" s="40"/>
      <c r="AC1387" s="40"/>
      <c r="AD1387" s="40"/>
      <c r="AE1387" s="40"/>
      <c r="AR1387" s="217" t="s">
        <v>260</v>
      </c>
      <c r="AT1387" s="217" t="s">
        <v>161</v>
      </c>
      <c r="AU1387" s="217" t="s">
        <v>82</v>
      </c>
      <c r="AY1387" s="19" t="s">
        <v>159</v>
      </c>
      <c r="BE1387" s="218">
        <f>IF(N1387="základní",J1387,0)</f>
        <v>0</v>
      </c>
      <c r="BF1387" s="218">
        <f>IF(N1387="snížená",J1387,0)</f>
        <v>0</v>
      </c>
      <c r="BG1387" s="218">
        <f>IF(N1387="zákl. přenesená",J1387,0)</f>
        <v>0</v>
      </c>
      <c r="BH1387" s="218">
        <f>IF(N1387="sníž. přenesená",J1387,0)</f>
        <v>0</v>
      </c>
      <c r="BI1387" s="218">
        <f>IF(N1387="nulová",J1387,0)</f>
        <v>0</v>
      </c>
      <c r="BJ1387" s="19" t="s">
        <v>80</v>
      </c>
      <c r="BK1387" s="218">
        <f>ROUND(I1387*H1387,2)</f>
        <v>0</v>
      </c>
      <c r="BL1387" s="19" t="s">
        <v>260</v>
      </c>
      <c r="BM1387" s="217" t="s">
        <v>1838</v>
      </c>
    </row>
    <row r="1388" s="14" customFormat="1">
      <c r="A1388" s="14"/>
      <c r="B1388" s="230"/>
      <c r="C1388" s="231"/>
      <c r="D1388" s="221" t="s">
        <v>168</v>
      </c>
      <c r="E1388" s="232" t="s">
        <v>19</v>
      </c>
      <c r="F1388" s="233" t="s">
        <v>1839</v>
      </c>
      <c r="G1388" s="231"/>
      <c r="H1388" s="234">
        <v>69.775999999999996</v>
      </c>
      <c r="I1388" s="235"/>
      <c r="J1388" s="231"/>
      <c r="K1388" s="231"/>
      <c r="L1388" s="236"/>
      <c r="M1388" s="237"/>
      <c r="N1388" s="238"/>
      <c r="O1388" s="238"/>
      <c r="P1388" s="238"/>
      <c r="Q1388" s="238"/>
      <c r="R1388" s="238"/>
      <c r="S1388" s="238"/>
      <c r="T1388" s="23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40" t="s">
        <v>168</v>
      </c>
      <c r="AU1388" s="240" t="s">
        <v>82</v>
      </c>
      <c r="AV1388" s="14" t="s">
        <v>82</v>
      </c>
      <c r="AW1388" s="14" t="s">
        <v>33</v>
      </c>
      <c r="AX1388" s="14" t="s">
        <v>72</v>
      </c>
      <c r="AY1388" s="240" t="s">
        <v>159</v>
      </c>
    </row>
    <row r="1389" s="14" customFormat="1">
      <c r="A1389" s="14"/>
      <c r="B1389" s="230"/>
      <c r="C1389" s="231"/>
      <c r="D1389" s="221" t="s">
        <v>168</v>
      </c>
      <c r="E1389" s="232" t="s">
        <v>19</v>
      </c>
      <c r="F1389" s="233" t="s">
        <v>1840</v>
      </c>
      <c r="G1389" s="231"/>
      <c r="H1389" s="234">
        <v>13.334</v>
      </c>
      <c r="I1389" s="235"/>
      <c r="J1389" s="231"/>
      <c r="K1389" s="231"/>
      <c r="L1389" s="236"/>
      <c r="M1389" s="237"/>
      <c r="N1389" s="238"/>
      <c r="O1389" s="238"/>
      <c r="P1389" s="238"/>
      <c r="Q1389" s="238"/>
      <c r="R1389" s="238"/>
      <c r="S1389" s="238"/>
      <c r="T1389" s="23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40" t="s">
        <v>168</v>
      </c>
      <c r="AU1389" s="240" t="s">
        <v>82</v>
      </c>
      <c r="AV1389" s="14" t="s">
        <v>82</v>
      </c>
      <c r="AW1389" s="14" t="s">
        <v>33</v>
      </c>
      <c r="AX1389" s="14" t="s">
        <v>72</v>
      </c>
      <c r="AY1389" s="240" t="s">
        <v>159</v>
      </c>
    </row>
    <row r="1390" s="15" customFormat="1">
      <c r="A1390" s="15"/>
      <c r="B1390" s="241"/>
      <c r="C1390" s="242"/>
      <c r="D1390" s="221" t="s">
        <v>168</v>
      </c>
      <c r="E1390" s="243" t="s">
        <v>19</v>
      </c>
      <c r="F1390" s="244" t="s">
        <v>173</v>
      </c>
      <c r="G1390" s="242"/>
      <c r="H1390" s="245">
        <v>83.109999999999999</v>
      </c>
      <c r="I1390" s="246"/>
      <c r="J1390" s="242"/>
      <c r="K1390" s="242"/>
      <c r="L1390" s="247"/>
      <c r="M1390" s="248"/>
      <c r="N1390" s="249"/>
      <c r="O1390" s="249"/>
      <c r="P1390" s="249"/>
      <c r="Q1390" s="249"/>
      <c r="R1390" s="249"/>
      <c r="S1390" s="249"/>
      <c r="T1390" s="250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15"/>
      <c r="AT1390" s="251" t="s">
        <v>168</v>
      </c>
      <c r="AU1390" s="251" t="s">
        <v>82</v>
      </c>
      <c r="AV1390" s="15" t="s">
        <v>174</v>
      </c>
      <c r="AW1390" s="15" t="s">
        <v>33</v>
      </c>
      <c r="AX1390" s="15" t="s">
        <v>80</v>
      </c>
      <c r="AY1390" s="251" t="s">
        <v>159</v>
      </c>
    </row>
    <row r="1391" s="2" customFormat="1" ht="16.5" customHeight="1">
      <c r="A1391" s="40"/>
      <c r="B1391" s="41"/>
      <c r="C1391" s="263" t="s">
        <v>1841</v>
      </c>
      <c r="D1391" s="263" t="s">
        <v>413</v>
      </c>
      <c r="E1391" s="264" t="s">
        <v>1842</v>
      </c>
      <c r="F1391" s="265" t="s">
        <v>1843</v>
      </c>
      <c r="G1391" s="266" t="s">
        <v>774</v>
      </c>
      <c r="H1391" s="267">
        <v>9.8070000000000004</v>
      </c>
      <c r="I1391" s="268"/>
      <c r="J1391" s="269">
        <f>ROUND(I1391*H1391,2)</f>
        <v>0</v>
      </c>
      <c r="K1391" s="265" t="s">
        <v>165</v>
      </c>
      <c r="L1391" s="270"/>
      <c r="M1391" s="271" t="s">
        <v>19</v>
      </c>
      <c r="N1391" s="272" t="s">
        <v>43</v>
      </c>
      <c r="O1391" s="86"/>
      <c r="P1391" s="215">
        <f>O1391*H1391</f>
        <v>0</v>
      </c>
      <c r="Q1391" s="215">
        <v>0.001</v>
      </c>
      <c r="R1391" s="215">
        <f>Q1391*H1391</f>
        <v>0.0098069999999999997</v>
      </c>
      <c r="S1391" s="215">
        <v>0</v>
      </c>
      <c r="T1391" s="216">
        <f>S1391*H1391</f>
        <v>0</v>
      </c>
      <c r="U1391" s="40"/>
      <c r="V1391" s="40"/>
      <c r="W1391" s="40"/>
      <c r="X1391" s="40"/>
      <c r="Y1391" s="40"/>
      <c r="Z1391" s="40"/>
      <c r="AA1391" s="40"/>
      <c r="AB1391" s="40"/>
      <c r="AC1391" s="40"/>
      <c r="AD1391" s="40"/>
      <c r="AE1391" s="40"/>
      <c r="AR1391" s="217" t="s">
        <v>407</v>
      </c>
      <c r="AT1391" s="217" t="s">
        <v>413</v>
      </c>
      <c r="AU1391" s="217" t="s">
        <v>82</v>
      </c>
      <c r="AY1391" s="19" t="s">
        <v>159</v>
      </c>
      <c r="BE1391" s="218">
        <f>IF(N1391="základní",J1391,0)</f>
        <v>0</v>
      </c>
      <c r="BF1391" s="218">
        <f>IF(N1391="snížená",J1391,0)</f>
        <v>0</v>
      </c>
      <c r="BG1391" s="218">
        <f>IF(N1391="zákl. přenesená",J1391,0)</f>
        <v>0</v>
      </c>
      <c r="BH1391" s="218">
        <f>IF(N1391="sníž. přenesená",J1391,0)</f>
        <v>0</v>
      </c>
      <c r="BI1391" s="218">
        <f>IF(N1391="nulová",J1391,0)</f>
        <v>0</v>
      </c>
      <c r="BJ1391" s="19" t="s">
        <v>80</v>
      </c>
      <c r="BK1391" s="218">
        <f>ROUND(I1391*H1391,2)</f>
        <v>0</v>
      </c>
      <c r="BL1391" s="19" t="s">
        <v>260</v>
      </c>
      <c r="BM1391" s="217" t="s">
        <v>1844</v>
      </c>
    </row>
    <row r="1392" s="14" customFormat="1">
      <c r="A1392" s="14"/>
      <c r="B1392" s="230"/>
      <c r="C1392" s="231"/>
      <c r="D1392" s="221" t="s">
        <v>168</v>
      </c>
      <c r="E1392" s="231"/>
      <c r="F1392" s="233" t="s">
        <v>1845</v>
      </c>
      <c r="G1392" s="231"/>
      <c r="H1392" s="234">
        <v>9.8070000000000004</v>
      </c>
      <c r="I1392" s="235"/>
      <c r="J1392" s="231"/>
      <c r="K1392" s="231"/>
      <c r="L1392" s="236"/>
      <c r="M1392" s="237"/>
      <c r="N1392" s="238"/>
      <c r="O1392" s="238"/>
      <c r="P1392" s="238"/>
      <c r="Q1392" s="238"/>
      <c r="R1392" s="238"/>
      <c r="S1392" s="238"/>
      <c r="T1392" s="239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40" t="s">
        <v>168</v>
      </c>
      <c r="AU1392" s="240" t="s">
        <v>82</v>
      </c>
      <c r="AV1392" s="14" t="s">
        <v>82</v>
      </c>
      <c r="AW1392" s="14" t="s">
        <v>4</v>
      </c>
      <c r="AX1392" s="14" t="s">
        <v>80</v>
      </c>
      <c r="AY1392" s="240" t="s">
        <v>159</v>
      </c>
    </row>
    <row r="1393" s="2" customFormat="1" ht="16.5" customHeight="1">
      <c r="A1393" s="40"/>
      <c r="B1393" s="41"/>
      <c r="C1393" s="206" t="s">
        <v>1846</v>
      </c>
      <c r="D1393" s="206" t="s">
        <v>161</v>
      </c>
      <c r="E1393" s="207" t="s">
        <v>1847</v>
      </c>
      <c r="F1393" s="208" t="s">
        <v>1848</v>
      </c>
      <c r="G1393" s="209" t="s">
        <v>263</v>
      </c>
      <c r="H1393" s="210">
        <v>69.775999999999996</v>
      </c>
      <c r="I1393" s="211"/>
      <c r="J1393" s="212">
        <f>ROUND(I1393*H1393,2)</f>
        <v>0</v>
      </c>
      <c r="K1393" s="208" t="s">
        <v>19</v>
      </c>
      <c r="L1393" s="46"/>
      <c r="M1393" s="213" t="s">
        <v>19</v>
      </c>
      <c r="N1393" s="214" t="s">
        <v>43</v>
      </c>
      <c r="O1393" s="86"/>
      <c r="P1393" s="215">
        <f>O1393*H1393</f>
        <v>0</v>
      </c>
      <c r="Q1393" s="215">
        <v>0</v>
      </c>
      <c r="R1393" s="215">
        <f>Q1393*H1393</f>
        <v>0</v>
      </c>
      <c r="S1393" s="215">
        <v>0</v>
      </c>
      <c r="T1393" s="216">
        <f>S1393*H1393</f>
        <v>0</v>
      </c>
      <c r="U1393" s="40"/>
      <c r="V1393" s="40"/>
      <c r="W1393" s="40"/>
      <c r="X1393" s="40"/>
      <c r="Y1393" s="40"/>
      <c r="Z1393" s="40"/>
      <c r="AA1393" s="40"/>
      <c r="AB1393" s="40"/>
      <c r="AC1393" s="40"/>
      <c r="AD1393" s="40"/>
      <c r="AE1393" s="40"/>
      <c r="AR1393" s="217" t="s">
        <v>260</v>
      </c>
      <c r="AT1393" s="217" t="s">
        <v>161</v>
      </c>
      <c r="AU1393" s="217" t="s">
        <v>82</v>
      </c>
      <c r="AY1393" s="19" t="s">
        <v>159</v>
      </c>
      <c r="BE1393" s="218">
        <f>IF(N1393="základní",J1393,0)</f>
        <v>0</v>
      </c>
      <c r="BF1393" s="218">
        <f>IF(N1393="snížená",J1393,0)</f>
        <v>0</v>
      </c>
      <c r="BG1393" s="218">
        <f>IF(N1393="zákl. přenesená",J1393,0)</f>
        <v>0</v>
      </c>
      <c r="BH1393" s="218">
        <f>IF(N1393="sníž. přenesená",J1393,0)</f>
        <v>0</v>
      </c>
      <c r="BI1393" s="218">
        <f>IF(N1393="nulová",J1393,0)</f>
        <v>0</v>
      </c>
      <c r="BJ1393" s="19" t="s">
        <v>80</v>
      </c>
      <c r="BK1393" s="218">
        <f>ROUND(I1393*H1393,2)</f>
        <v>0</v>
      </c>
      <c r="BL1393" s="19" t="s">
        <v>260</v>
      </c>
      <c r="BM1393" s="217" t="s">
        <v>1849</v>
      </c>
    </row>
    <row r="1394" s="14" customFormat="1">
      <c r="A1394" s="14"/>
      <c r="B1394" s="230"/>
      <c r="C1394" s="231"/>
      <c r="D1394" s="221" t="s">
        <v>168</v>
      </c>
      <c r="E1394" s="232" t="s">
        <v>19</v>
      </c>
      <c r="F1394" s="233" t="s">
        <v>1839</v>
      </c>
      <c r="G1394" s="231"/>
      <c r="H1394" s="234">
        <v>69.775999999999996</v>
      </c>
      <c r="I1394" s="235"/>
      <c r="J1394" s="231"/>
      <c r="K1394" s="231"/>
      <c r="L1394" s="236"/>
      <c r="M1394" s="237"/>
      <c r="N1394" s="238"/>
      <c r="O1394" s="238"/>
      <c r="P1394" s="238"/>
      <c r="Q1394" s="238"/>
      <c r="R1394" s="238"/>
      <c r="S1394" s="238"/>
      <c r="T1394" s="23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40" t="s">
        <v>168</v>
      </c>
      <c r="AU1394" s="240" t="s">
        <v>82</v>
      </c>
      <c r="AV1394" s="14" t="s">
        <v>82</v>
      </c>
      <c r="AW1394" s="14" t="s">
        <v>33</v>
      </c>
      <c r="AX1394" s="14" t="s">
        <v>80</v>
      </c>
      <c r="AY1394" s="240" t="s">
        <v>159</v>
      </c>
    </row>
    <row r="1395" s="2" customFormat="1" ht="16.5" customHeight="1">
      <c r="A1395" s="40"/>
      <c r="B1395" s="41"/>
      <c r="C1395" s="206" t="s">
        <v>1850</v>
      </c>
      <c r="D1395" s="206" t="s">
        <v>161</v>
      </c>
      <c r="E1395" s="207" t="s">
        <v>1851</v>
      </c>
      <c r="F1395" s="208" t="s">
        <v>1852</v>
      </c>
      <c r="G1395" s="209" t="s">
        <v>263</v>
      </c>
      <c r="H1395" s="210">
        <v>69.775999999999996</v>
      </c>
      <c r="I1395" s="211"/>
      <c r="J1395" s="212">
        <f>ROUND(I1395*H1395,2)</f>
        <v>0</v>
      </c>
      <c r="K1395" s="208" t="s">
        <v>165</v>
      </c>
      <c r="L1395" s="46"/>
      <c r="M1395" s="213" t="s">
        <v>19</v>
      </c>
      <c r="N1395" s="214" t="s">
        <v>43</v>
      </c>
      <c r="O1395" s="86"/>
      <c r="P1395" s="215">
        <f>O1395*H1395</f>
        <v>0</v>
      </c>
      <c r="Q1395" s="215">
        <v>0</v>
      </c>
      <c r="R1395" s="215">
        <f>Q1395*H1395</f>
        <v>0</v>
      </c>
      <c r="S1395" s="215">
        <v>0</v>
      </c>
      <c r="T1395" s="216">
        <f>S1395*H1395</f>
        <v>0</v>
      </c>
      <c r="U1395" s="40"/>
      <c r="V1395" s="40"/>
      <c r="W1395" s="40"/>
      <c r="X1395" s="40"/>
      <c r="Y1395" s="40"/>
      <c r="Z1395" s="40"/>
      <c r="AA1395" s="40"/>
      <c r="AB1395" s="40"/>
      <c r="AC1395" s="40"/>
      <c r="AD1395" s="40"/>
      <c r="AE1395" s="40"/>
      <c r="AR1395" s="217" t="s">
        <v>260</v>
      </c>
      <c r="AT1395" s="217" t="s">
        <v>161</v>
      </c>
      <c r="AU1395" s="217" t="s">
        <v>82</v>
      </c>
      <c r="AY1395" s="19" t="s">
        <v>159</v>
      </c>
      <c r="BE1395" s="218">
        <f>IF(N1395="základní",J1395,0)</f>
        <v>0</v>
      </c>
      <c r="BF1395" s="218">
        <f>IF(N1395="snížená",J1395,0)</f>
        <v>0</v>
      </c>
      <c r="BG1395" s="218">
        <f>IF(N1395="zákl. přenesená",J1395,0)</f>
        <v>0</v>
      </c>
      <c r="BH1395" s="218">
        <f>IF(N1395="sníž. přenesená",J1395,0)</f>
        <v>0</v>
      </c>
      <c r="BI1395" s="218">
        <f>IF(N1395="nulová",J1395,0)</f>
        <v>0</v>
      </c>
      <c r="BJ1395" s="19" t="s">
        <v>80</v>
      </c>
      <c r="BK1395" s="218">
        <f>ROUND(I1395*H1395,2)</f>
        <v>0</v>
      </c>
      <c r="BL1395" s="19" t="s">
        <v>260</v>
      </c>
      <c r="BM1395" s="217" t="s">
        <v>1853</v>
      </c>
    </row>
    <row r="1396" s="2" customFormat="1" ht="24.15" customHeight="1">
      <c r="A1396" s="40"/>
      <c r="B1396" s="41"/>
      <c r="C1396" s="206" t="s">
        <v>1854</v>
      </c>
      <c r="D1396" s="206" t="s">
        <v>161</v>
      </c>
      <c r="E1396" s="207" t="s">
        <v>1855</v>
      </c>
      <c r="F1396" s="208" t="s">
        <v>1856</v>
      </c>
      <c r="G1396" s="209" t="s">
        <v>263</v>
      </c>
      <c r="H1396" s="210">
        <v>69.775999999999996</v>
      </c>
      <c r="I1396" s="211"/>
      <c r="J1396" s="212">
        <f>ROUND(I1396*H1396,2)</f>
        <v>0</v>
      </c>
      <c r="K1396" s="208" t="s">
        <v>165</v>
      </c>
      <c r="L1396" s="46"/>
      <c r="M1396" s="213" t="s">
        <v>19</v>
      </c>
      <c r="N1396" s="214" t="s">
        <v>43</v>
      </c>
      <c r="O1396" s="86"/>
      <c r="P1396" s="215">
        <f>O1396*H1396</f>
        <v>0</v>
      </c>
      <c r="Q1396" s="215">
        <v>0.0074999999999999997</v>
      </c>
      <c r="R1396" s="215">
        <f>Q1396*H1396</f>
        <v>0.52332000000000001</v>
      </c>
      <c r="S1396" s="215">
        <v>0</v>
      </c>
      <c r="T1396" s="216">
        <f>S1396*H1396</f>
        <v>0</v>
      </c>
      <c r="U1396" s="40"/>
      <c r="V1396" s="40"/>
      <c r="W1396" s="40"/>
      <c r="X1396" s="40"/>
      <c r="Y1396" s="40"/>
      <c r="Z1396" s="40"/>
      <c r="AA1396" s="40"/>
      <c r="AB1396" s="40"/>
      <c r="AC1396" s="40"/>
      <c r="AD1396" s="40"/>
      <c r="AE1396" s="40"/>
      <c r="AR1396" s="217" t="s">
        <v>260</v>
      </c>
      <c r="AT1396" s="217" t="s">
        <v>161</v>
      </c>
      <c r="AU1396" s="217" t="s">
        <v>82</v>
      </c>
      <c r="AY1396" s="19" t="s">
        <v>159</v>
      </c>
      <c r="BE1396" s="218">
        <f>IF(N1396="základní",J1396,0)</f>
        <v>0</v>
      </c>
      <c r="BF1396" s="218">
        <f>IF(N1396="snížená",J1396,0)</f>
        <v>0</v>
      </c>
      <c r="BG1396" s="218">
        <f>IF(N1396="zákl. přenesená",J1396,0)</f>
        <v>0</v>
      </c>
      <c r="BH1396" s="218">
        <f>IF(N1396="sníž. přenesená",J1396,0)</f>
        <v>0</v>
      </c>
      <c r="BI1396" s="218">
        <f>IF(N1396="nulová",J1396,0)</f>
        <v>0</v>
      </c>
      <c r="BJ1396" s="19" t="s">
        <v>80</v>
      </c>
      <c r="BK1396" s="218">
        <f>ROUND(I1396*H1396,2)</f>
        <v>0</v>
      </c>
      <c r="BL1396" s="19" t="s">
        <v>260</v>
      </c>
      <c r="BM1396" s="217" t="s">
        <v>1857</v>
      </c>
    </row>
    <row r="1397" s="14" customFormat="1">
      <c r="A1397" s="14"/>
      <c r="B1397" s="230"/>
      <c r="C1397" s="231"/>
      <c r="D1397" s="221" t="s">
        <v>168</v>
      </c>
      <c r="E1397" s="232" t="s">
        <v>19</v>
      </c>
      <c r="F1397" s="233" t="s">
        <v>1839</v>
      </c>
      <c r="G1397" s="231"/>
      <c r="H1397" s="234">
        <v>69.775999999999996</v>
      </c>
      <c r="I1397" s="235"/>
      <c r="J1397" s="231"/>
      <c r="K1397" s="231"/>
      <c r="L1397" s="236"/>
      <c r="M1397" s="237"/>
      <c r="N1397" s="238"/>
      <c r="O1397" s="238"/>
      <c r="P1397" s="238"/>
      <c r="Q1397" s="238"/>
      <c r="R1397" s="238"/>
      <c r="S1397" s="238"/>
      <c r="T1397" s="23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40" t="s">
        <v>168</v>
      </c>
      <c r="AU1397" s="240" t="s">
        <v>82</v>
      </c>
      <c r="AV1397" s="14" t="s">
        <v>82</v>
      </c>
      <c r="AW1397" s="14" t="s">
        <v>33</v>
      </c>
      <c r="AX1397" s="14" t="s">
        <v>80</v>
      </c>
      <c r="AY1397" s="240" t="s">
        <v>159</v>
      </c>
    </row>
    <row r="1398" s="2" customFormat="1" ht="16.5" customHeight="1">
      <c r="A1398" s="40"/>
      <c r="B1398" s="41"/>
      <c r="C1398" s="206" t="s">
        <v>1858</v>
      </c>
      <c r="D1398" s="206" t="s">
        <v>161</v>
      </c>
      <c r="E1398" s="207" t="s">
        <v>1859</v>
      </c>
      <c r="F1398" s="208" t="s">
        <v>1860</v>
      </c>
      <c r="G1398" s="209" t="s">
        <v>263</v>
      </c>
      <c r="H1398" s="210">
        <v>69.775999999999996</v>
      </c>
      <c r="I1398" s="211"/>
      <c r="J1398" s="212">
        <f>ROUND(I1398*H1398,2)</f>
        <v>0</v>
      </c>
      <c r="K1398" s="208" t="s">
        <v>165</v>
      </c>
      <c r="L1398" s="46"/>
      <c r="M1398" s="213" t="s">
        <v>19</v>
      </c>
      <c r="N1398" s="214" t="s">
        <v>43</v>
      </c>
      <c r="O1398" s="86"/>
      <c r="P1398" s="215">
        <f>O1398*H1398</f>
        <v>0</v>
      </c>
      <c r="Q1398" s="215">
        <v>0.00029999999999999997</v>
      </c>
      <c r="R1398" s="215">
        <f>Q1398*H1398</f>
        <v>0.020932799999999998</v>
      </c>
      <c r="S1398" s="215">
        <v>0</v>
      </c>
      <c r="T1398" s="216">
        <f>S1398*H1398</f>
        <v>0</v>
      </c>
      <c r="U1398" s="40"/>
      <c r="V1398" s="40"/>
      <c r="W1398" s="40"/>
      <c r="X1398" s="40"/>
      <c r="Y1398" s="40"/>
      <c r="Z1398" s="40"/>
      <c r="AA1398" s="40"/>
      <c r="AB1398" s="40"/>
      <c r="AC1398" s="40"/>
      <c r="AD1398" s="40"/>
      <c r="AE1398" s="40"/>
      <c r="AR1398" s="217" t="s">
        <v>260</v>
      </c>
      <c r="AT1398" s="217" t="s">
        <v>161</v>
      </c>
      <c r="AU1398" s="217" t="s">
        <v>82</v>
      </c>
      <c r="AY1398" s="19" t="s">
        <v>159</v>
      </c>
      <c r="BE1398" s="218">
        <f>IF(N1398="základní",J1398,0)</f>
        <v>0</v>
      </c>
      <c r="BF1398" s="218">
        <f>IF(N1398="snížená",J1398,0)</f>
        <v>0</v>
      </c>
      <c r="BG1398" s="218">
        <f>IF(N1398="zákl. přenesená",J1398,0)</f>
        <v>0</v>
      </c>
      <c r="BH1398" s="218">
        <f>IF(N1398="sníž. přenesená",J1398,0)</f>
        <v>0</v>
      </c>
      <c r="BI1398" s="218">
        <f>IF(N1398="nulová",J1398,0)</f>
        <v>0</v>
      </c>
      <c r="BJ1398" s="19" t="s">
        <v>80</v>
      </c>
      <c r="BK1398" s="218">
        <f>ROUND(I1398*H1398,2)</f>
        <v>0</v>
      </c>
      <c r="BL1398" s="19" t="s">
        <v>260</v>
      </c>
      <c r="BM1398" s="217" t="s">
        <v>1861</v>
      </c>
    </row>
    <row r="1399" s="14" customFormat="1">
      <c r="A1399" s="14"/>
      <c r="B1399" s="230"/>
      <c r="C1399" s="231"/>
      <c r="D1399" s="221" t="s">
        <v>168</v>
      </c>
      <c r="E1399" s="232" t="s">
        <v>19</v>
      </c>
      <c r="F1399" s="233" t="s">
        <v>1839</v>
      </c>
      <c r="G1399" s="231"/>
      <c r="H1399" s="234">
        <v>69.775999999999996</v>
      </c>
      <c r="I1399" s="235"/>
      <c r="J1399" s="231"/>
      <c r="K1399" s="231"/>
      <c r="L1399" s="236"/>
      <c r="M1399" s="237"/>
      <c r="N1399" s="238"/>
      <c r="O1399" s="238"/>
      <c r="P1399" s="238"/>
      <c r="Q1399" s="238"/>
      <c r="R1399" s="238"/>
      <c r="S1399" s="238"/>
      <c r="T1399" s="239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40" t="s">
        <v>168</v>
      </c>
      <c r="AU1399" s="240" t="s">
        <v>82</v>
      </c>
      <c r="AV1399" s="14" t="s">
        <v>82</v>
      </c>
      <c r="AW1399" s="14" t="s">
        <v>33</v>
      </c>
      <c r="AX1399" s="14" t="s">
        <v>80</v>
      </c>
      <c r="AY1399" s="240" t="s">
        <v>159</v>
      </c>
    </row>
    <row r="1400" s="2" customFormat="1" ht="24.15" customHeight="1">
      <c r="A1400" s="40"/>
      <c r="B1400" s="41"/>
      <c r="C1400" s="206" t="s">
        <v>1862</v>
      </c>
      <c r="D1400" s="206" t="s">
        <v>161</v>
      </c>
      <c r="E1400" s="207" t="s">
        <v>1863</v>
      </c>
      <c r="F1400" s="208" t="s">
        <v>1864</v>
      </c>
      <c r="G1400" s="209" t="s">
        <v>263</v>
      </c>
      <c r="H1400" s="210">
        <v>69.775999999999996</v>
      </c>
      <c r="I1400" s="211"/>
      <c r="J1400" s="212">
        <f>ROUND(I1400*H1400,2)</f>
        <v>0</v>
      </c>
      <c r="K1400" s="208" t="s">
        <v>165</v>
      </c>
      <c r="L1400" s="46"/>
      <c r="M1400" s="213" t="s">
        <v>19</v>
      </c>
      <c r="N1400" s="214" t="s">
        <v>43</v>
      </c>
      <c r="O1400" s="86"/>
      <c r="P1400" s="215">
        <f>O1400*H1400</f>
        <v>0</v>
      </c>
      <c r="Q1400" s="215">
        <v>0.0063</v>
      </c>
      <c r="R1400" s="215">
        <f>Q1400*H1400</f>
        <v>0.4395888</v>
      </c>
      <c r="S1400" s="215">
        <v>0</v>
      </c>
      <c r="T1400" s="216">
        <f>S1400*H1400</f>
        <v>0</v>
      </c>
      <c r="U1400" s="40"/>
      <c r="V1400" s="40"/>
      <c r="W1400" s="40"/>
      <c r="X1400" s="40"/>
      <c r="Y1400" s="40"/>
      <c r="Z1400" s="40"/>
      <c r="AA1400" s="40"/>
      <c r="AB1400" s="40"/>
      <c r="AC1400" s="40"/>
      <c r="AD1400" s="40"/>
      <c r="AE1400" s="40"/>
      <c r="AR1400" s="217" t="s">
        <v>260</v>
      </c>
      <c r="AT1400" s="217" t="s">
        <v>161</v>
      </c>
      <c r="AU1400" s="217" t="s">
        <v>82</v>
      </c>
      <c r="AY1400" s="19" t="s">
        <v>159</v>
      </c>
      <c r="BE1400" s="218">
        <f>IF(N1400="základní",J1400,0)</f>
        <v>0</v>
      </c>
      <c r="BF1400" s="218">
        <f>IF(N1400="snížená",J1400,0)</f>
        <v>0</v>
      </c>
      <c r="BG1400" s="218">
        <f>IF(N1400="zákl. přenesená",J1400,0)</f>
        <v>0</v>
      </c>
      <c r="BH1400" s="218">
        <f>IF(N1400="sníž. přenesená",J1400,0)</f>
        <v>0</v>
      </c>
      <c r="BI1400" s="218">
        <f>IF(N1400="nulová",J1400,0)</f>
        <v>0</v>
      </c>
      <c r="BJ1400" s="19" t="s">
        <v>80</v>
      </c>
      <c r="BK1400" s="218">
        <f>ROUND(I1400*H1400,2)</f>
        <v>0</v>
      </c>
      <c r="BL1400" s="19" t="s">
        <v>260</v>
      </c>
      <c r="BM1400" s="217" t="s">
        <v>1865</v>
      </c>
    </row>
    <row r="1401" s="13" customFormat="1">
      <c r="A1401" s="13"/>
      <c r="B1401" s="219"/>
      <c r="C1401" s="220"/>
      <c r="D1401" s="221" t="s">
        <v>168</v>
      </c>
      <c r="E1401" s="222" t="s">
        <v>19</v>
      </c>
      <c r="F1401" s="223" t="s">
        <v>1866</v>
      </c>
      <c r="G1401" s="220"/>
      <c r="H1401" s="222" t="s">
        <v>19</v>
      </c>
      <c r="I1401" s="224"/>
      <c r="J1401" s="220"/>
      <c r="K1401" s="220"/>
      <c r="L1401" s="225"/>
      <c r="M1401" s="226"/>
      <c r="N1401" s="227"/>
      <c r="O1401" s="227"/>
      <c r="P1401" s="227"/>
      <c r="Q1401" s="227"/>
      <c r="R1401" s="227"/>
      <c r="S1401" s="227"/>
      <c r="T1401" s="22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29" t="s">
        <v>168</v>
      </c>
      <c r="AU1401" s="229" t="s">
        <v>82</v>
      </c>
      <c r="AV1401" s="13" t="s">
        <v>80</v>
      </c>
      <c r="AW1401" s="13" t="s">
        <v>33</v>
      </c>
      <c r="AX1401" s="13" t="s">
        <v>72</v>
      </c>
      <c r="AY1401" s="229" t="s">
        <v>159</v>
      </c>
    </row>
    <row r="1402" s="14" customFormat="1">
      <c r="A1402" s="14"/>
      <c r="B1402" s="230"/>
      <c r="C1402" s="231"/>
      <c r="D1402" s="221" t="s">
        <v>168</v>
      </c>
      <c r="E1402" s="232" t="s">
        <v>19</v>
      </c>
      <c r="F1402" s="233" t="s">
        <v>1867</v>
      </c>
      <c r="G1402" s="231"/>
      <c r="H1402" s="234">
        <v>7.5750000000000002</v>
      </c>
      <c r="I1402" s="235"/>
      <c r="J1402" s="231"/>
      <c r="K1402" s="231"/>
      <c r="L1402" s="236"/>
      <c r="M1402" s="237"/>
      <c r="N1402" s="238"/>
      <c r="O1402" s="238"/>
      <c r="P1402" s="238"/>
      <c r="Q1402" s="238"/>
      <c r="R1402" s="238"/>
      <c r="S1402" s="238"/>
      <c r="T1402" s="239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40" t="s">
        <v>168</v>
      </c>
      <c r="AU1402" s="240" t="s">
        <v>82</v>
      </c>
      <c r="AV1402" s="14" t="s">
        <v>82</v>
      </c>
      <c r="AW1402" s="14" t="s">
        <v>33</v>
      </c>
      <c r="AX1402" s="14" t="s">
        <v>72</v>
      </c>
      <c r="AY1402" s="240" t="s">
        <v>159</v>
      </c>
    </row>
    <row r="1403" s="14" customFormat="1">
      <c r="A1403" s="14"/>
      <c r="B1403" s="230"/>
      <c r="C1403" s="231"/>
      <c r="D1403" s="221" t="s">
        <v>168</v>
      </c>
      <c r="E1403" s="232" t="s">
        <v>19</v>
      </c>
      <c r="F1403" s="233" t="s">
        <v>869</v>
      </c>
      <c r="G1403" s="231"/>
      <c r="H1403" s="234">
        <v>2.7999999999999998</v>
      </c>
      <c r="I1403" s="235"/>
      <c r="J1403" s="231"/>
      <c r="K1403" s="231"/>
      <c r="L1403" s="236"/>
      <c r="M1403" s="237"/>
      <c r="N1403" s="238"/>
      <c r="O1403" s="238"/>
      <c r="P1403" s="238"/>
      <c r="Q1403" s="238"/>
      <c r="R1403" s="238"/>
      <c r="S1403" s="238"/>
      <c r="T1403" s="239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40" t="s">
        <v>168</v>
      </c>
      <c r="AU1403" s="240" t="s">
        <v>82</v>
      </c>
      <c r="AV1403" s="14" t="s">
        <v>82</v>
      </c>
      <c r="AW1403" s="14" t="s">
        <v>33</v>
      </c>
      <c r="AX1403" s="14" t="s">
        <v>72</v>
      </c>
      <c r="AY1403" s="240" t="s">
        <v>159</v>
      </c>
    </row>
    <row r="1404" s="14" customFormat="1">
      <c r="A1404" s="14"/>
      <c r="B1404" s="230"/>
      <c r="C1404" s="231"/>
      <c r="D1404" s="221" t="s">
        <v>168</v>
      </c>
      <c r="E1404" s="232" t="s">
        <v>19</v>
      </c>
      <c r="F1404" s="233" t="s">
        <v>1868</v>
      </c>
      <c r="G1404" s="231"/>
      <c r="H1404" s="234">
        <v>10.98</v>
      </c>
      <c r="I1404" s="235"/>
      <c r="J1404" s="231"/>
      <c r="K1404" s="231"/>
      <c r="L1404" s="236"/>
      <c r="M1404" s="237"/>
      <c r="N1404" s="238"/>
      <c r="O1404" s="238"/>
      <c r="P1404" s="238"/>
      <c r="Q1404" s="238"/>
      <c r="R1404" s="238"/>
      <c r="S1404" s="238"/>
      <c r="T1404" s="23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40" t="s">
        <v>168</v>
      </c>
      <c r="AU1404" s="240" t="s">
        <v>82</v>
      </c>
      <c r="AV1404" s="14" t="s">
        <v>82</v>
      </c>
      <c r="AW1404" s="14" t="s">
        <v>33</v>
      </c>
      <c r="AX1404" s="14" t="s">
        <v>72</v>
      </c>
      <c r="AY1404" s="240" t="s">
        <v>159</v>
      </c>
    </row>
    <row r="1405" s="14" customFormat="1">
      <c r="A1405" s="14"/>
      <c r="B1405" s="230"/>
      <c r="C1405" s="231"/>
      <c r="D1405" s="221" t="s">
        <v>168</v>
      </c>
      <c r="E1405" s="232" t="s">
        <v>19</v>
      </c>
      <c r="F1405" s="233" t="s">
        <v>1869</v>
      </c>
      <c r="G1405" s="231"/>
      <c r="H1405" s="234">
        <v>3.1800000000000002</v>
      </c>
      <c r="I1405" s="235"/>
      <c r="J1405" s="231"/>
      <c r="K1405" s="231"/>
      <c r="L1405" s="236"/>
      <c r="M1405" s="237"/>
      <c r="N1405" s="238"/>
      <c r="O1405" s="238"/>
      <c r="P1405" s="238"/>
      <c r="Q1405" s="238"/>
      <c r="R1405" s="238"/>
      <c r="S1405" s="238"/>
      <c r="T1405" s="239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40" t="s">
        <v>168</v>
      </c>
      <c r="AU1405" s="240" t="s">
        <v>82</v>
      </c>
      <c r="AV1405" s="14" t="s">
        <v>82</v>
      </c>
      <c r="AW1405" s="14" t="s">
        <v>33</v>
      </c>
      <c r="AX1405" s="14" t="s">
        <v>72</v>
      </c>
      <c r="AY1405" s="240" t="s">
        <v>159</v>
      </c>
    </row>
    <row r="1406" s="14" customFormat="1">
      <c r="A1406" s="14"/>
      <c r="B1406" s="230"/>
      <c r="C1406" s="231"/>
      <c r="D1406" s="221" t="s">
        <v>168</v>
      </c>
      <c r="E1406" s="232" t="s">
        <v>19</v>
      </c>
      <c r="F1406" s="233" t="s">
        <v>1870</v>
      </c>
      <c r="G1406" s="231"/>
      <c r="H1406" s="234">
        <v>9.5380000000000003</v>
      </c>
      <c r="I1406" s="235"/>
      <c r="J1406" s="231"/>
      <c r="K1406" s="231"/>
      <c r="L1406" s="236"/>
      <c r="M1406" s="237"/>
      <c r="N1406" s="238"/>
      <c r="O1406" s="238"/>
      <c r="P1406" s="238"/>
      <c r="Q1406" s="238"/>
      <c r="R1406" s="238"/>
      <c r="S1406" s="238"/>
      <c r="T1406" s="23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40" t="s">
        <v>168</v>
      </c>
      <c r="AU1406" s="240" t="s">
        <v>82</v>
      </c>
      <c r="AV1406" s="14" t="s">
        <v>82</v>
      </c>
      <c r="AW1406" s="14" t="s">
        <v>33</v>
      </c>
      <c r="AX1406" s="14" t="s">
        <v>72</v>
      </c>
      <c r="AY1406" s="240" t="s">
        <v>159</v>
      </c>
    </row>
    <row r="1407" s="14" customFormat="1">
      <c r="A1407" s="14"/>
      <c r="B1407" s="230"/>
      <c r="C1407" s="231"/>
      <c r="D1407" s="221" t="s">
        <v>168</v>
      </c>
      <c r="E1407" s="232" t="s">
        <v>19</v>
      </c>
      <c r="F1407" s="233" t="s">
        <v>322</v>
      </c>
      <c r="G1407" s="231"/>
      <c r="H1407" s="234">
        <v>10.24</v>
      </c>
      <c r="I1407" s="235"/>
      <c r="J1407" s="231"/>
      <c r="K1407" s="231"/>
      <c r="L1407" s="236"/>
      <c r="M1407" s="237"/>
      <c r="N1407" s="238"/>
      <c r="O1407" s="238"/>
      <c r="P1407" s="238"/>
      <c r="Q1407" s="238"/>
      <c r="R1407" s="238"/>
      <c r="S1407" s="238"/>
      <c r="T1407" s="23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40" t="s">
        <v>168</v>
      </c>
      <c r="AU1407" s="240" t="s">
        <v>82</v>
      </c>
      <c r="AV1407" s="14" t="s">
        <v>82</v>
      </c>
      <c r="AW1407" s="14" t="s">
        <v>33</v>
      </c>
      <c r="AX1407" s="14" t="s">
        <v>72</v>
      </c>
      <c r="AY1407" s="240" t="s">
        <v>159</v>
      </c>
    </row>
    <row r="1408" s="14" customFormat="1">
      <c r="A1408" s="14"/>
      <c r="B1408" s="230"/>
      <c r="C1408" s="231"/>
      <c r="D1408" s="221" t="s">
        <v>168</v>
      </c>
      <c r="E1408" s="232" t="s">
        <v>19</v>
      </c>
      <c r="F1408" s="233" t="s">
        <v>325</v>
      </c>
      <c r="G1408" s="231"/>
      <c r="H1408" s="234">
        <v>11.57</v>
      </c>
      <c r="I1408" s="235"/>
      <c r="J1408" s="231"/>
      <c r="K1408" s="231"/>
      <c r="L1408" s="236"/>
      <c r="M1408" s="237"/>
      <c r="N1408" s="238"/>
      <c r="O1408" s="238"/>
      <c r="P1408" s="238"/>
      <c r="Q1408" s="238"/>
      <c r="R1408" s="238"/>
      <c r="S1408" s="238"/>
      <c r="T1408" s="23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40" t="s">
        <v>168</v>
      </c>
      <c r="AU1408" s="240" t="s">
        <v>82</v>
      </c>
      <c r="AV1408" s="14" t="s">
        <v>82</v>
      </c>
      <c r="AW1408" s="14" t="s">
        <v>33</v>
      </c>
      <c r="AX1408" s="14" t="s">
        <v>72</v>
      </c>
      <c r="AY1408" s="240" t="s">
        <v>159</v>
      </c>
    </row>
    <row r="1409" s="15" customFormat="1">
      <c r="A1409" s="15"/>
      <c r="B1409" s="241"/>
      <c r="C1409" s="242"/>
      <c r="D1409" s="221" t="s">
        <v>168</v>
      </c>
      <c r="E1409" s="243" t="s">
        <v>19</v>
      </c>
      <c r="F1409" s="244" t="s">
        <v>173</v>
      </c>
      <c r="G1409" s="242"/>
      <c r="H1409" s="245">
        <v>55.883000000000003</v>
      </c>
      <c r="I1409" s="246"/>
      <c r="J1409" s="242"/>
      <c r="K1409" s="242"/>
      <c r="L1409" s="247"/>
      <c r="M1409" s="248"/>
      <c r="N1409" s="249"/>
      <c r="O1409" s="249"/>
      <c r="P1409" s="249"/>
      <c r="Q1409" s="249"/>
      <c r="R1409" s="249"/>
      <c r="S1409" s="249"/>
      <c r="T1409" s="250"/>
      <c r="U1409" s="15"/>
      <c r="V1409" s="15"/>
      <c r="W1409" s="15"/>
      <c r="X1409" s="15"/>
      <c r="Y1409" s="15"/>
      <c r="Z1409" s="15"/>
      <c r="AA1409" s="15"/>
      <c r="AB1409" s="15"/>
      <c r="AC1409" s="15"/>
      <c r="AD1409" s="15"/>
      <c r="AE1409" s="15"/>
      <c r="AT1409" s="251" t="s">
        <v>168</v>
      </c>
      <c r="AU1409" s="251" t="s">
        <v>82</v>
      </c>
      <c r="AV1409" s="15" t="s">
        <v>174</v>
      </c>
      <c r="AW1409" s="15" t="s">
        <v>33</v>
      </c>
      <c r="AX1409" s="15" t="s">
        <v>72</v>
      </c>
      <c r="AY1409" s="251" t="s">
        <v>159</v>
      </c>
    </row>
    <row r="1410" s="13" customFormat="1">
      <c r="A1410" s="13"/>
      <c r="B1410" s="219"/>
      <c r="C1410" s="220"/>
      <c r="D1410" s="221" t="s">
        <v>168</v>
      </c>
      <c r="E1410" s="222" t="s">
        <v>19</v>
      </c>
      <c r="F1410" s="223" t="s">
        <v>1871</v>
      </c>
      <c r="G1410" s="220"/>
      <c r="H1410" s="222" t="s">
        <v>19</v>
      </c>
      <c r="I1410" s="224"/>
      <c r="J1410" s="220"/>
      <c r="K1410" s="220"/>
      <c r="L1410" s="225"/>
      <c r="M1410" s="226"/>
      <c r="N1410" s="227"/>
      <c r="O1410" s="227"/>
      <c r="P1410" s="227"/>
      <c r="Q1410" s="227"/>
      <c r="R1410" s="227"/>
      <c r="S1410" s="227"/>
      <c r="T1410" s="22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29" t="s">
        <v>168</v>
      </c>
      <c r="AU1410" s="229" t="s">
        <v>82</v>
      </c>
      <c r="AV1410" s="13" t="s">
        <v>80</v>
      </c>
      <c r="AW1410" s="13" t="s">
        <v>33</v>
      </c>
      <c r="AX1410" s="13" t="s">
        <v>72</v>
      </c>
      <c r="AY1410" s="229" t="s">
        <v>159</v>
      </c>
    </row>
    <row r="1411" s="14" customFormat="1">
      <c r="A1411" s="14"/>
      <c r="B1411" s="230"/>
      <c r="C1411" s="231"/>
      <c r="D1411" s="221" t="s">
        <v>168</v>
      </c>
      <c r="E1411" s="232" t="s">
        <v>19</v>
      </c>
      <c r="F1411" s="233" t="s">
        <v>1203</v>
      </c>
      <c r="G1411" s="231"/>
      <c r="H1411" s="234">
        <v>4.71</v>
      </c>
      <c r="I1411" s="235"/>
      <c r="J1411" s="231"/>
      <c r="K1411" s="231"/>
      <c r="L1411" s="236"/>
      <c r="M1411" s="237"/>
      <c r="N1411" s="238"/>
      <c r="O1411" s="238"/>
      <c r="P1411" s="238"/>
      <c r="Q1411" s="238"/>
      <c r="R1411" s="238"/>
      <c r="S1411" s="238"/>
      <c r="T1411" s="23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40" t="s">
        <v>168</v>
      </c>
      <c r="AU1411" s="240" t="s">
        <v>82</v>
      </c>
      <c r="AV1411" s="14" t="s">
        <v>82</v>
      </c>
      <c r="AW1411" s="14" t="s">
        <v>33</v>
      </c>
      <c r="AX1411" s="14" t="s">
        <v>72</v>
      </c>
      <c r="AY1411" s="240" t="s">
        <v>159</v>
      </c>
    </row>
    <row r="1412" s="14" customFormat="1">
      <c r="A1412" s="14"/>
      <c r="B1412" s="230"/>
      <c r="C1412" s="231"/>
      <c r="D1412" s="221" t="s">
        <v>168</v>
      </c>
      <c r="E1412" s="232" t="s">
        <v>19</v>
      </c>
      <c r="F1412" s="233" t="s">
        <v>1204</v>
      </c>
      <c r="G1412" s="231"/>
      <c r="H1412" s="234">
        <v>1.1599999999999999</v>
      </c>
      <c r="I1412" s="235"/>
      <c r="J1412" s="231"/>
      <c r="K1412" s="231"/>
      <c r="L1412" s="236"/>
      <c r="M1412" s="237"/>
      <c r="N1412" s="238"/>
      <c r="O1412" s="238"/>
      <c r="P1412" s="238"/>
      <c r="Q1412" s="238"/>
      <c r="R1412" s="238"/>
      <c r="S1412" s="238"/>
      <c r="T1412" s="239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40" t="s">
        <v>168</v>
      </c>
      <c r="AU1412" s="240" t="s">
        <v>82</v>
      </c>
      <c r="AV1412" s="14" t="s">
        <v>82</v>
      </c>
      <c r="AW1412" s="14" t="s">
        <v>33</v>
      </c>
      <c r="AX1412" s="14" t="s">
        <v>72</v>
      </c>
      <c r="AY1412" s="240" t="s">
        <v>159</v>
      </c>
    </row>
    <row r="1413" s="14" customFormat="1">
      <c r="A1413" s="14"/>
      <c r="B1413" s="230"/>
      <c r="C1413" s="231"/>
      <c r="D1413" s="221" t="s">
        <v>168</v>
      </c>
      <c r="E1413" s="232" t="s">
        <v>19</v>
      </c>
      <c r="F1413" s="233" t="s">
        <v>324</v>
      </c>
      <c r="G1413" s="231"/>
      <c r="H1413" s="234">
        <v>4.0700000000000003</v>
      </c>
      <c r="I1413" s="235"/>
      <c r="J1413" s="231"/>
      <c r="K1413" s="231"/>
      <c r="L1413" s="236"/>
      <c r="M1413" s="237"/>
      <c r="N1413" s="238"/>
      <c r="O1413" s="238"/>
      <c r="P1413" s="238"/>
      <c r="Q1413" s="238"/>
      <c r="R1413" s="238"/>
      <c r="S1413" s="238"/>
      <c r="T1413" s="239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40" t="s">
        <v>168</v>
      </c>
      <c r="AU1413" s="240" t="s">
        <v>82</v>
      </c>
      <c r="AV1413" s="14" t="s">
        <v>82</v>
      </c>
      <c r="AW1413" s="14" t="s">
        <v>33</v>
      </c>
      <c r="AX1413" s="14" t="s">
        <v>72</v>
      </c>
      <c r="AY1413" s="240" t="s">
        <v>159</v>
      </c>
    </row>
    <row r="1414" s="14" customFormat="1">
      <c r="A1414" s="14"/>
      <c r="B1414" s="230"/>
      <c r="C1414" s="231"/>
      <c r="D1414" s="221" t="s">
        <v>168</v>
      </c>
      <c r="E1414" s="232" t="s">
        <v>19</v>
      </c>
      <c r="F1414" s="233" t="s">
        <v>1205</v>
      </c>
      <c r="G1414" s="231"/>
      <c r="H1414" s="234">
        <v>1.7450000000000001</v>
      </c>
      <c r="I1414" s="235"/>
      <c r="J1414" s="231"/>
      <c r="K1414" s="231"/>
      <c r="L1414" s="236"/>
      <c r="M1414" s="237"/>
      <c r="N1414" s="238"/>
      <c r="O1414" s="238"/>
      <c r="P1414" s="238"/>
      <c r="Q1414" s="238"/>
      <c r="R1414" s="238"/>
      <c r="S1414" s="238"/>
      <c r="T1414" s="23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40" t="s">
        <v>168</v>
      </c>
      <c r="AU1414" s="240" t="s">
        <v>82</v>
      </c>
      <c r="AV1414" s="14" t="s">
        <v>82</v>
      </c>
      <c r="AW1414" s="14" t="s">
        <v>33</v>
      </c>
      <c r="AX1414" s="14" t="s">
        <v>72</v>
      </c>
      <c r="AY1414" s="240" t="s">
        <v>159</v>
      </c>
    </row>
    <row r="1415" s="14" customFormat="1">
      <c r="A1415" s="14"/>
      <c r="B1415" s="230"/>
      <c r="C1415" s="231"/>
      <c r="D1415" s="221" t="s">
        <v>168</v>
      </c>
      <c r="E1415" s="232" t="s">
        <v>19</v>
      </c>
      <c r="F1415" s="233" t="s">
        <v>1206</v>
      </c>
      <c r="G1415" s="231"/>
      <c r="H1415" s="234">
        <v>2.2080000000000002</v>
      </c>
      <c r="I1415" s="235"/>
      <c r="J1415" s="231"/>
      <c r="K1415" s="231"/>
      <c r="L1415" s="236"/>
      <c r="M1415" s="237"/>
      <c r="N1415" s="238"/>
      <c r="O1415" s="238"/>
      <c r="P1415" s="238"/>
      <c r="Q1415" s="238"/>
      <c r="R1415" s="238"/>
      <c r="S1415" s="238"/>
      <c r="T1415" s="23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40" t="s">
        <v>168</v>
      </c>
      <c r="AU1415" s="240" t="s">
        <v>82</v>
      </c>
      <c r="AV1415" s="14" t="s">
        <v>82</v>
      </c>
      <c r="AW1415" s="14" t="s">
        <v>33</v>
      </c>
      <c r="AX1415" s="14" t="s">
        <v>72</v>
      </c>
      <c r="AY1415" s="240" t="s">
        <v>159</v>
      </c>
    </row>
    <row r="1416" s="15" customFormat="1">
      <c r="A1416" s="15"/>
      <c r="B1416" s="241"/>
      <c r="C1416" s="242"/>
      <c r="D1416" s="221" t="s">
        <v>168</v>
      </c>
      <c r="E1416" s="243" t="s">
        <v>19</v>
      </c>
      <c r="F1416" s="244" t="s">
        <v>173</v>
      </c>
      <c r="G1416" s="242"/>
      <c r="H1416" s="245">
        <v>13.893000000000001</v>
      </c>
      <c r="I1416" s="246"/>
      <c r="J1416" s="242"/>
      <c r="K1416" s="242"/>
      <c r="L1416" s="247"/>
      <c r="M1416" s="248"/>
      <c r="N1416" s="249"/>
      <c r="O1416" s="249"/>
      <c r="P1416" s="249"/>
      <c r="Q1416" s="249"/>
      <c r="R1416" s="249"/>
      <c r="S1416" s="249"/>
      <c r="T1416" s="250"/>
      <c r="U1416" s="15"/>
      <c r="V1416" s="15"/>
      <c r="W1416" s="15"/>
      <c r="X1416" s="15"/>
      <c r="Y1416" s="15"/>
      <c r="Z1416" s="15"/>
      <c r="AA1416" s="15"/>
      <c r="AB1416" s="15"/>
      <c r="AC1416" s="15"/>
      <c r="AD1416" s="15"/>
      <c r="AE1416" s="15"/>
      <c r="AT1416" s="251" t="s">
        <v>168</v>
      </c>
      <c r="AU1416" s="251" t="s">
        <v>82</v>
      </c>
      <c r="AV1416" s="15" t="s">
        <v>174</v>
      </c>
      <c r="AW1416" s="15" t="s">
        <v>33</v>
      </c>
      <c r="AX1416" s="15" t="s">
        <v>72</v>
      </c>
      <c r="AY1416" s="251" t="s">
        <v>159</v>
      </c>
    </row>
    <row r="1417" s="16" customFormat="1">
      <c r="A1417" s="16"/>
      <c r="B1417" s="252"/>
      <c r="C1417" s="253"/>
      <c r="D1417" s="221" t="s">
        <v>168</v>
      </c>
      <c r="E1417" s="254" t="s">
        <v>19</v>
      </c>
      <c r="F1417" s="255" t="s">
        <v>179</v>
      </c>
      <c r="G1417" s="253"/>
      <c r="H1417" s="256">
        <v>69.775999999999996</v>
      </c>
      <c r="I1417" s="257"/>
      <c r="J1417" s="253"/>
      <c r="K1417" s="253"/>
      <c r="L1417" s="258"/>
      <c r="M1417" s="259"/>
      <c r="N1417" s="260"/>
      <c r="O1417" s="260"/>
      <c r="P1417" s="260"/>
      <c r="Q1417" s="260"/>
      <c r="R1417" s="260"/>
      <c r="S1417" s="260"/>
      <c r="T1417" s="261"/>
      <c r="U1417" s="16"/>
      <c r="V1417" s="16"/>
      <c r="W1417" s="16"/>
      <c r="X1417" s="16"/>
      <c r="Y1417" s="16"/>
      <c r="Z1417" s="16"/>
      <c r="AA1417" s="16"/>
      <c r="AB1417" s="16"/>
      <c r="AC1417" s="16"/>
      <c r="AD1417" s="16"/>
      <c r="AE1417" s="16"/>
      <c r="AT1417" s="262" t="s">
        <v>168</v>
      </c>
      <c r="AU1417" s="262" t="s">
        <v>82</v>
      </c>
      <c r="AV1417" s="16" t="s">
        <v>166</v>
      </c>
      <c r="AW1417" s="16" t="s">
        <v>33</v>
      </c>
      <c r="AX1417" s="16" t="s">
        <v>80</v>
      </c>
      <c r="AY1417" s="262" t="s">
        <v>159</v>
      </c>
    </row>
    <row r="1418" s="2" customFormat="1" ht="24.15" customHeight="1">
      <c r="A1418" s="40"/>
      <c r="B1418" s="41"/>
      <c r="C1418" s="263" t="s">
        <v>1872</v>
      </c>
      <c r="D1418" s="263" t="s">
        <v>413</v>
      </c>
      <c r="E1418" s="264" t="s">
        <v>1873</v>
      </c>
      <c r="F1418" s="265" t="s">
        <v>1874</v>
      </c>
      <c r="G1418" s="266" t="s">
        <v>263</v>
      </c>
      <c r="H1418" s="267">
        <v>75.009</v>
      </c>
      <c r="I1418" s="268"/>
      <c r="J1418" s="269">
        <f>ROUND(I1418*H1418,2)</f>
        <v>0</v>
      </c>
      <c r="K1418" s="265" t="s">
        <v>165</v>
      </c>
      <c r="L1418" s="270"/>
      <c r="M1418" s="271" t="s">
        <v>19</v>
      </c>
      <c r="N1418" s="272" t="s">
        <v>43</v>
      </c>
      <c r="O1418" s="86"/>
      <c r="P1418" s="215">
        <f>O1418*H1418</f>
        <v>0</v>
      </c>
      <c r="Q1418" s="215">
        <v>0.019199999999999998</v>
      </c>
      <c r="R1418" s="215">
        <f>Q1418*H1418</f>
        <v>1.4401727999999998</v>
      </c>
      <c r="S1418" s="215">
        <v>0</v>
      </c>
      <c r="T1418" s="216">
        <f>S1418*H1418</f>
        <v>0</v>
      </c>
      <c r="U1418" s="40"/>
      <c r="V1418" s="40"/>
      <c r="W1418" s="40"/>
      <c r="X1418" s="40"/>
      <c r="Y1418" s="40"/>
      <c r="Z1418" s="40"/>
      <c r="AA1418" s="40"/>
      <c r="AB1418" s="40"/>
      <c r="AC1418" s="40"/>
      <c r="AD1418" s="40"/>
      <c r="AE1418" s="40"/>
      <c r="AR1418" s="217" t="s">
        <v>407</v>
      </c>
      <c r="AT1418" s="217" t="s">
        <v>413</v>
      </c>
      <c r="AU1418" s="217" t="s">
        <v>82</v>
      </c>
      <c r="AY1418" s="19" t="s">
        <v>159</v>
      </c>
      <c r="BE1418" s="218">
        <f>IF(N1418="základní",J1418,0)</f>
        <v>0</v>
      </c>
      <c r="BF1418" s="218">
        <f>IF(N1418="snížená",J1418,0)</f>
        <v>0</v>
      </c>
      <c r="BG1418" s="218">
        <f>IF(N1418="zákl. přenesená",J1418,0)</f>
        <v>0</v>
      </c>
      <c r="BH1418" s="218">
        <f>IF(N1418="sníž. přenesená",J1418,0)</f>
        <v>0</v>
      </c>
      <c r="BI1418" s="218">
        <f>IF(N1418="nulová",J1418,0)</f>
        <v>0</v>
      </c>
      <c r="BJ1418" s="19" t="s">
        <v>80</v>
      </c>
      <c r="BK1418" s="218">
        <f>ROUND(I1418*H1418,2)</f>
        <v>0</v>
      </c>
      <c r="BL1418" s="19" t="s">
        <v>260</v>
      </c>
      <c r="BM1418" s="217" t="s">
        <v>1875</v>
      </c>
    </row>
    <row r="1419" s="14" customFormat="1">
      <c r="A1419" s="14"/>
      <c r="B1419" s="230"/>
      <c r="C1419" s="231"/>
      <c r="D1419" s="221" t="s">
        <v>168</v>
      </c>
      <c r="E1419" s="231"/>
      <c r="F1419" s="233" t="s">
        <v>1876</v>
      </c>
      <c r="G1419" s="231"/>
      <c r="H1419" s="234">
        <v>75.009</v>
      </c>
      <c r="I1419" s="235"/>
      <c r="J1419" s="231"/>
      <c r="K1419" s="231"/>
      <c r="L1419" s="236"/>
      <c r="M1419" s="237"/>
      <c r="N1419" s="238"/>
      <c r="O1419" s="238"/>
      <c r="P1419" s="238"/>
      <c r="Q1419" s="238"/>
      <c r="R1419" s="238"/>
      <c r="S1419" s="238"/>
      <c r="T1419" s="239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40" t="s">
        <v>168</v>
      </c>
      <c r="AU1419" s="240" t="s">
        <v>82</v>
      </c>
      <c r="AV1419" s="14" t="s">
        <v>82</v>
      </c>
      <c r="AW1419" s="14" t="s">
        <v>4</v>
      </c>
      <c r="AX1419" s="14" t="s">
        <v>80</v>
      </c>
      <c r="AY1419" s="240" t="s">
        <v>159</v>
      </c>
    </row>
    <row r="1420" s="2" customFormat="1" ht="24.15" customHeight="1">
      <c r="A1420" s="40"/>
      <c r="B1420" s="41"/>
      <c r="C1420" s="206" t="s">
        <v>1877</v>
      </c>
      <c r="D1420" s="206" t="s">
        <v>161</v>
      </c>
      <c r="E1420" s="207" t="s">
        <v>1878</v>
      </c>
      <c r="F1420" s="208" t="s">
        <v>1879</v>
      </c>
      <c r="G1420" s="209" t="s">
        <v>263</v>
      </c>
      <c r="H1420" s="210">
        <v>19.873000000000001</v>
      </c>
      <c r="I1420" s="211"/>
      <c r="J1420" s="212">
        <f>ROUND(I1420*H1420,2)</f>
        <v>0</v>
      </c>
      <c r="K1420" s="208" t="s">
        <v>165</v>
      </c>
      <c r="L1420" s="46"/>
      <c r="M1420" s="213" t="s">
        <v>19</v>
      </c>
      <c r="N1420" s="214" t="s">
        <v>43</v>
      </c>
      <c r="O1420" s="86"/>
      <c r="P1420" s="215">
        <f>O1420*H1420</f>
        <v>0</v>
      </c>
      <c r="Q1420" s="215">
        <v>0</v>
      </c>
      <c r="R1420" s="215">
        <f>Q1420*H1420</f>
        <v>0</v>
      </c>
      <c r="S1420" s="215">
        <v>0</v>
      </c>
      <c r="T1420" s="216">
        <f>S1420*H1420</f>
        <v>0</v>
      </c>
      <c r="U1420" s="40"/>
      <c r="V1420" s="40"/>
      <c r="W1420" s="40"/>
      <c r="X1420" s="40"/>
      <c r="Y1420" s="40"/>
      <c r="Z1420" s="40"/>
      <c r="AA1420" s="40"/>
      <c r="AB1420" s="40"/>
      <c r="AC1420" s="40"/>
      <c r="AD1420" s="40"/>
      <c r="AE1420" s="40"/>
      <c r="AR1420" s="217" t="s">
        <v>260</v>
      </c>
      <c r="AT1420" s="217" t="s">
        <v>161</v>
      </c>
      <c r="AU1420" s="217" t="s">
        <v>82</v>
      </c>
      <c r="AY1420" s="19" t="s">
        <v>159</v>
      </c>
      <c r="BE1420" s="218">
        <f>IF(N1420="základní",J1420,0)</f>
        <v>0</v>
      </c>
      <c r="BF1420" s="218">
        <f>IF(N1420="snížená",J1420,0)</f>
        <v>0</v>
      </c>
      <c r="BG1420" s="218">
        <f>IF(N1420="zákl. přenesená",J1420,0)</f>
        <v>0</v>
      </c>
      <c r="BH1420" s="218">
        <f>IF(N1420="sníž. přenesená",J1420,0)</f>
        <v>0</v>
      </c>
      <c r="BI1420" s="218">
        <f>IF(N1420="nulová",J1420,0)</f>
        <v>0</v>
      </c>
      <c r="BJ1420" s="19" t="s">
        <v>80</v>
      </c>
      <c r="BK1420" s="218">
        <f>ROUND(I1420*H1420,2)</f>
        <v>0</v>
      </c>
      <c r="BL1420" s="19" t="s">
        <v>260</v>
      </c>
      <c r="BM1420" s="217" t="s">
        <v>1880</v>
      </c>
    </row>
    <row r="1421" s="13" customFormat="1">
      <c r="A1421" s="13"/>
      <c r="B1421" s="219"/>
      <c r="C1421" s="220"/>
      <c r="D1421" s="221" t="s">
        <v>168</v>
      </c>
      <c r="E1421" s="222" t="s">
        <v>19</v>
      </c>
      <c r="F1421" s="223" t="s">
        <v>1866</v>
      </c>
      <c r="G1421" s="220"/>
      <c r="H1421" s="222" t="s">
        <v>19</v>
      </c>
      <c r="I1421" s="224"/>
      <c r="J1421" s="220"/>
      <c r="K1421" s="220"/>
      <c r="L1421" s="225"/>
      <c r="M1421" s="226"/>
      <c r="N1421" s="227"/>
      <c r="O1421" s="227"/>
      <c r="P1421" s="227"/>
      <c r="Q1421" s="227"/>
      <c r="R1421" s="227"/>
      <c r="S1421" s="227"/>
      <c r="T1421" s="22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29" t="s">
        <v>168</v>
      </c>
      <c r="AU1421" s="229" t="s">
        <v>82</v>
      </c>
      <c r="AV1421" s="13" t="s">
        <v>80</v>
      </c>
      <c r="AW1421" s="13" t="s">
        <v>33</v>
      </c>
      <c r="AX1421" s="13" t="s">
        <v>72</v>
      </c>
      <c r="AY1421" s="229" t="s">
        <v>159</v>
      </c>
    </row>
    <row r="1422" s="14" customFormat="1">
      <c r="A1422" s="14"/>
      <c r="B1422" s="230"/>
      <c r="C1422" s="231"/>
      <c r="D1422" s="221" t="s">
        <v>168</v>
      </c>
      <c r="E1422" s="232" t="s">
        <v>19</v>
      </c>
      <c r="F1422" s="233" t="s">
        <v>869</v>
      </c>
      <c r="G1422" s="231"/>
      <c r="H1422" s="234">
        <v>2.7999999999999998</v>
      </c>
      <c r="I1422" s="235"/>
      <c r="J1422" s="231"/>
      <c r="K1422" s="231"/>
      <c r="L1422" s="236"/>
      <c r="M1422" s="237"/>
      <c r="N1422" s="238"/>
      <c r="O1422" s="238"/>
      <c r="P1422" s="238"/>
      <c r="Q1422" s="238"/>
      <c r="R1422" s="238"/>
      <c r="S1422" s="238"/>
      <c r="T1422" s="23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40" t="s">
        <v>168</v>
      </c>
      <c r="AU1422" s="240" t="s">
        <v>82</v>
      </c>
      <c r="AV1422" s="14" t="s">
        <v>82</v>
      </c>
      <c r="AW1422" s="14" t="s">
        <v>33</v>
      </c>
      <c r="AX1422" s="14" t="s">
        <v>72</v>
      </c>
      <c r="AY1422" s="240" t="s">
        <v>159</v>
      </c>
    </row>
    <row r="1423" s="14" customFormat="1">
      <c r="A1423" s="14"/>
      <c r="B1423" s="230"/>
      <c r="C1423" s="231"/>
      <c r="D1423" s="221" t="s">
        <v>168</v>
      </c>
      <c r="E1423" s="232" t="s">
        <v>19</v>
      </c>
      <c r="F1423" s="233" t="s">
        <v>1869</v>
      </c>
      <c r="G1423" s="231"/>
      <c r="H1423" s="234">
        <v>3.1800000000000002</v>
      </c>
      <c r="I1423" s="235"/>
      <c r="J1423" s="231"/>
      <c r="K1423" s="231"/>
      <c r="L1423" s="236"/>
      <c r="M1423" s="237"/>
      <c r="N1423" s="238"/>
      <c r="O1423" s="238"/>
      <c r="P1423" s="238"/>
      <c r="Q1423" s="238"/>
      <c r="R1423" s="238"/>
      <c r="S1423" s="238"/>
      <c r="T1423" s="239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40" t="s">
        <v>168</v>
      </c>
      <c r="AU1423" s="240" t="s">
        <v>82</v>
      </c>
      <c r="AV1423" s="14" t="s">
        <v>82</v>
      </c>
      <c r="AW1423" s="14" t="s">
        <v>33</v>
      </c>
      <c r="AX1423" s="14" t="s">
        <v>72</v>
      </c>
      <c r="AY1423" s="240" t="s">
        <v>159</v>
      </c>
    </row>
    <row r="1424" s="15" customFormat="1">
      <c r="A1424" s="15"/>
      <c r="B1424" s="241"/>
      <c r="C1424" s="242"/>
      <c r="D1424" s="221" t="s">
        <v>168</v>
      </c>
      <c r="E1424" s="243" t="s">
        <v>19</v>
      </c>
      <c r="F1424" s="244" t="s">
        <v>173</v>
      </c>
      <c r="G1424" s="242"/>
      <c r="H1424" s="245">
        <v>5.9800000000000004</v>
      </c>
      <c r="I1424" s="246"/>
      <c r="J1424" s="242"/>
      <c r="K1424" s="242"/>
      <c r="L1424" s="247"/>
      <c r="M1424" s="248"/>
      <c r="N1424" s="249"/>
      <c r="O1424" s="249"/>
      <c r="P1424" s="249"/>
      <c r="Q1424" s="249"/>
      <c r="R1424" s="249"/>
      <c r="S1424" s="249"/>
      <c r="T1424" s="250"/>
      <c r="U1424" s="15"/>
      <c r="V1424" s="15"/>
      <c r="W1424" s="15"/>
      <c r="X1424" s="15"/>
      <c r="Y1424" s="15"/>
      <c r="Z1424" s="15"/>
      <c r="AA1424" s="15"/>
      <c r="AB1424" s="15"/>
      <c r="AC1424" s="15"/>
      <c r="AD1424" s="15"/>
      <c r="AE1424" s="15"/>
      <c r="AT1424" s="251" t="s">
        <v>168</v>
      </c>
      <c r="AU1424" s="251" t="s">
        <v>82</v>
      </c>
      <c r="AV1424" s="15" t="s">
        <v>174</v>
      </c>
      <c r="AW1424" s="15" t="s">
        <v>33</v>
      </c>
      <c r="AX1424" s="15" t="s">
        <v>72</v>
      </c>
      <c r="AY1424" s="251" t="s">
        <v>159</v>
      </c>
    </row>
    <row r="1425" s="13" customFormat="1">
      <c r="A1425" s="13"/>
      <c r="B1425" s="219"/>
      <c r="C1425" s="220"/>
      <c r="D1425" s="221" t="s">
        <v>168</v>
      </c>
      <c r="E1425" s="222" t="s">
        <v>19</v>
      </c>
      <c r="F1425" s="223" t="s">
        <v>1871</v>
      </c>
      <c r="G1425" s="220"/>
      <c r="H1425" s="222" t="s">
        <v>19</v>
      </c>
      <c r="I1425" s="224"/>
      <c r="J1425" s="220"/>
      <c r="K1425" s="220"/>
      <c r="L1425" s="225"/>
      <c r="M1425" s="226"/>
      <c r="N1425" s="227"/>
      <c r="O1425" s="227"/>
      <c r="P1425" s="227"/>
      <c r="Q1425" s="227"/>
      <c r="R1425" s="227"/>
      <c r="S1425" s="227"/>
      <c r="T1425" s="22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29" t="s">
        <v>168</v>
      </c>
      <c r="AU1425" s="229" t="s">
        <v>82</v>
      </c>
      <c r="AV1425" s="13" t="s">
        <v>80</v>
      </c>
      <c r="AW1425" s="13" t="s">
        <v>33</v>
      </c>
      <c r="AX1425" s="13" t="s">
        <v>72</v>
      </c>
      <c r="AY1425" s="229" t="s">
        <v>159</v>
      </c>
    </row>
    <row r="1426" s="14" customFormat="1">
      <c r="A1426" s="14"/>
      <c r="B1426" s="230"/>
      <c r="C1426" s="231"/>
      <c r="D1426" s="221" t="s">
        <v>168</v>
      </c>
      <c r="E1426" s="232" t="s">
        <v>19</v>
      </c>
      <c r="F1426" s="233" t="s">
        <v>1203</v>
      </c>
      <c r="G1426" s="231"/>
      <c r="H1426" s="234">
        <v>4.71</v>
      </c>
      <c r="I1426" s="235"/>
      <c r="J1426" s="231"/>
      <c r="K1426" s="231"/>
      <c r="L1426" s="236"/>
      <c r="M1426" s="237"/>
      <c r="N1426" s="238"/>
      <c r="O1426" s="238"/>
      <c r="P1426" s="238"/>
      <c r="Q1426" s="238"/>
      <c r="R1426" s="238"/>
      <c r="S1426" s="238"/>
      <c r="T1426" s="23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40" t="s">
        <v>168</v>
      </c>
      <c r="AU1426" s="240" t="s">
        <v>82</v>
      </c>
      <c r="AV1426" s="14" t="s">
        <v>82</v>
      </c>
      <c r="AW1426" s="14" t="s">
        <v>33</v>
      </c>
      <c r="AX1426" s="14" t="s">
        <v>72</v>
      </c>
      <c r="AY1426" s="240" t="s">
        <v>159</v>
      </c>
    </row>
    <row r="1427" s="14" customFormat="1">
      <c r="A1427" s="14"/>
      <c r="B1427" s="230"/>
      <c r="C1427" s="231"/>
      <c r="D1427" s="221" t="s">
        <v>168</v>
      </c>
      <c r="E1427" s="232" t="s">
        <v>19</v>
      </c>
      <c r="F1427" s="233" t="s">
        <v>1204</v>
      </c>
      <c r="G1427" s="231"/>
      <c r="H1427" s="234">
        <v>1.1599999999999999</v>
      </c>
      <c r="I1427" s="235"/>
      <c r="J1427" s="231"/>
      <c r="K1427" s="231"/>
      <c r="L1427" s="236"/>
      <c r="M1427" s="237"/>
      <c r="N1427" s="238"/>
      <c r="O1427" s="238"/>
      <c r="P1427" s="238"/>
      <c r="Q1427" s="238"/>
      <c r="R1427" s="238"/>
      <c r="S1427" s="238"/>
      <c r="T1427" s="23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40" t="s">
        <v>168</v>
      </c>
      <c r="AU1427" s="240" t="s">
        <v>82</v>
      </c>
      <c r="AV1427" s="14" t="s">
        <v>82</v>
      </c>
      <c r="AW1427" s="14" t="s">
        <v>33</v>
      </c>
      <c r="AX1427" s="14" t="s">
        <v>72</v>
      </c>
      <c r="AY1427" s="240" t="s">
        <v>159</v>
      </c>
    </row>
    <row r="1428" s="14" customFormat="1">
      <c r="A1428" s="14"/>
      <c r="B1428" s="230"/>
      <c r="C1428" s="231"/>
      <c r="D1428" s="221" t="s">
        <v>168</v>
      </c>
      <c r="E1428" s="232" t="s">
        <v>19</v>
      </c>
      <c r="F1428" s="233" t="s">
        <v>324</v>
      </c>
      <c r="G1428" s="231"/>
      <c r="H1428" s="234">
        <v>4.0700000000000003</v>
      </c>
      <c r="I1428" s="235"/>
      <c r="J1428" s="231"/>
      <c r="K1428" s="231"/>
      <c r="L1428" s="236"/>
      <c r="M1428" s="237"/>
      <c r="N1428" s="238"/>
      <c r="O1428" s="238"/>
      <c r="P1428" s="238"/>
      <c r="Q1428" s="238"/>
      <c r="R1428" s="238"/>
      <c r="S1428" s="238"/>
      <c r="T1428" s="239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40" t="s">
        <v>168</v>
      </c>
      <c r="AU1428" s="240" t="s">
        <v>82</v>
      </c>
      <c r="AV1428" s="14" t="s">
        <v>82</v>
      </c>
      <c r="AW1428" s="14" t="s">
        <v>33</v>
      </c>
      <c r="AX1428" s="14" t="s">
        <v>72</v>
      </c>
      <c r="AY1428" s="240" t="s">
        <v>159</v>
      </c>
    </row>
    <row r="1429" s="14" customFormat="1">
      <c r="A1429" s="14"/>
      <c r="B1429" s="230"/>
      <c r="C1429" s="231"/>
      <c r="D1429" s="221" t="s">
        <v>168</v>
      </c>
      <c r="E1429" s="232" t="s">
        <v>19</v>
      </c>
      <c r="F1429" s="233" t="s">
        <v>1205</v>
      </c>
      <c r="G1429" s="231"/>
      <c r="H1429" s="234">
        <v>1.7450000000000001</v>
      </c>
      <c r="I1429" s="235"/>
      <c r="J1429" s="231"/>
      <c r="K1429" s="231"/>
      <c r="L1429" s="236"/>
      <c r="M1429" s="237"/>
      <c r="N1429" s="238"/>
      <c r="O1429" s="238"/>
      <c r="P1429" s="238"/>
      <c r="Q1429" s="238"/>
      <c r="R1429" s="238"/>
      <c r="S1429" s="238"/>
      <c r="T1429" s="239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40" t="s">
        <v>168</v>
      </c>
      <c r="AU1429" s="240" t="s">
        <v>82</v>
      </c>
      <c r="AV1429" s="14" t="s">
        <v>82</v>
      </c>
      <c r="AW1429" s="14" t="s">
        <v>33</v>
      </c>
      <c r="AX1429" s="14" t="s">
        <v>72</v>
      </c>
      <c r="AY1429" s="240" t="s">
        <v>159</v>
      </c>
    </row>
    <row r="1430" s="14" customFormat="1">
      <c r="A1430" s="14"/>
      <c r="B1430" s="230"/>
      <c r="C1430" s="231"/>
      <c r="D1430" s="221" t="s">
        <v>168</v>
      </c>
      <c r="E1430" s="232" t="s">
        <v>19</v>
      </c>
      <c r="F1430" s="233" t="s">
        <v>1206</v>
      </c>
      <c r="G1430" s="231"/>
      <c r="H1430" s="234">
        <v>2.2080000000000002</v>
      </c>
      <c r="I1430" s="235"/>
      <c r="J1430" s="231"/>
      <c r="K1430" s="231"/>
      <c r="L1430" s="236"/>
      <c r="M1430" s="237"/>
      <c r="N1430" s="238"/>
      <c r="O1430" s="238"/>
      <c r="P1430" s="238"/>
      <c r="Q1430" s="238"/>
      <c r="R1430" s="238"/>
      <c r="S1430" s="238"/>
      <c r="T1430" s="23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40" t="s">
        <v>168</v>
      </c>
      <c r="AU1430" s="240" t="s">
        <v>82</v>
      </c>
      <c r="AV1430" s="14" t="s">
        <v>82</v>
      </c>
      <c r="AW1430" s="14" t="s">
        <v>33</v>
      </c>
      <c r="AX1430" s="14" t="s">
        <v>72</v>
      </c>
      <c r="AY1430" s="240" t="s">
        <v>159</v>
      </c>
    </row>
    <row r="1431" s="15" customFormat="1">
      <c r="A1431" s="15"/>
      <c r="B1431" s="241"/>
      <c r="C1431" s="242"/>
      <c r="D1431" s="221" t="s">
        <v>168</v>
      </c>
      <c r="E1431" s="243" t="s">
        <v>19</v>
      </c>
      <c r="F1431" s="244" t="s">
        <v>173</v>
      </c>
      <c r="G1431" s="242"/>
      <c r="H1431" s="245">
        <v>13.893000000000001</v>
      </c>
      <c r="I1431" s="246"/>
      <c r="J1431" s="242"/>
      <c r="K1431" s="242"/>
      <c r="L1431" s="247"/>
      <c r="M1431" s="248"/>
      <c r="N1431" s="249"/>
      <c r="O1431" s="249"/>
      <c r="P1431" s="249"/>
      <c r="Q1431" s="249"/>
      <c r="R1431" s="249"/>
      <c r="S1431" s="249"/>
      <c r="T1431" s="250"/>
      <c r="U1431" s="15"/>
      <c r="V1431" s="15"/>
      <c r="W1431" s="15"/>
      <c r="X1431" s="15"/>
      <c r="Y1431" s="15"/>
      <c r="Z1431" s="15"/>
      <c r="AA1431" s="15"/>
      <c r="AB1431" s="15"/>
      <c r="AC1431" s="15"/>
      <c r="AD1431" s="15"/>
      <c r="AE1431" s="15"/>
      <c r="AT1431" s="251" t="s">
        <v>168</v>
      </c>
      <c r="AU1431" s="251" t="s">
        <v>82</v>
      </c>
      <c r="AV1431" s="15" t="s">
        <v>174</v>
      </c>
      <c r="AW1431" s="15" t="s">
        <v>33</v>
      </c>
      <c r="AX1431" s="15" t="s">
        <v>72</v>
      </c>
      <c r="AY1431" s="251" t="s">
        <v>159</v>
      </c>
    </row>
    <row r="1432" s="16" customFormat="1">
      <c r="A1432" s="16"/>
      <c r="B1432" s="252"/>
      <c r="C1432" s="253"/>
      <c r="D1432" s="221" t="s">
        <v>168</v>
      </c>
      <c r="E1432" s="254" t="s">
        <v>19</v>
      </c>
      <c r="F1432" s="255" t="s">
        <v>179</v>
      </c>
      <c r="G1432" s="253"/>
      <c r="H1432" s="256">
        <v>19.873000000000001</v>
      </c>
      <c r="I1432" s="257"/>
      <c r="J1432" s="253"/>
      <c r="K1432" s="253"/>
      <c r="L1432" s="258"/>
      <c r="M1432" s="259"/>
      <c r="N1432" s="260"/>
      <c r="O1432" s="260"/>
      <c r="P1432" s="260"/>
      <c r="Q1432" s="260"/>
      <c r="R1432" s="260"/>
      <c r="S1432" s="260"/>
      <c r="T1432" s="261"/>
      <c r="U1432" s="16"/>
      <c r="V1432" s="16"/>
      <c r="W1432" s="16"/>
      <c r="X1432" s="16"/>
      <c r="Y1432" s="16"/>
      <c r="Z1432" s="16"/>
      <c r="AA1432" s="16"/>
      <c r="AB1432" s="16"/>
      <c r="AC1432" s="16"/>
      <c r="AD1432" s="16"/>
      <c r="AE1432" s="16"/>
      <c r="AT1432" s="262" t="s">
        <v>168</v>
      </c>
      <c r="AU1432" s="262" t="s">
        <v>82</v>
      </c>
      <c r="AV1432" s="16" t="s">
        <v>166</v>
      </c>
      <c r="AW1432" s="16" t="s">
        <v>33</v>
      </c>
      <c r="AX1432" s="16" t="s">
        <v>80</v>
      </c>
      <c r="AY1432" s="262" t="s">
        <v>159</v>
      </c>
    </row>
    <row r="1433" s="2" customFormat="1" ht="21.75" customHeight="1">
      <c r="A1433" s="40"/>
      <c r="B1433" s="41"/>
      <c r="C1433" s="206" t="s">
        <v>1881</v>
      </c>
      <c r="D1433" s="206" t="s">
        <v>161</v>
      </c>
      <c r="E1433" s="207" t="s">
        <v>1882</v>
      </c>
      <c r="F1433" s="208" t="s">
        <v>1883</v>
      </c>
      <c r="G1433" s="209" t="s">
        <v>270</v>
      </c>
      <c r="H1433" s="210">
        <v>100.675</v>
      </c>
      <c r="I1433" s="211"/>
      <c r="J1433" s="212">
        <f>ROUND(I1433*H1433,2)</f>
        <v>0</v>
      </c>
      <c r="K1433" s="208" t="s">
        <v>165</v>
      </c>
      <c r="L1433" s="46"/>
      <c r="M1433" s="213" t="s">
        <v>19</v>
      </c>
      <c r="N1433" s="214" t="s">
        <v>43</v>
      </c>
      <c r="O1433" s="86"/>
      <c r="P1433" s="215">
        <f>O1433*H1433</f>
        <v>0</v>
      </c>
      <c r="Q1433" s="215">
        <v>0.00073999999999999999</v>
      </c>
      <c r="R1433" s="215">
        <f>Q1433*H1433</f>
        <v>0.074499499999999996</v>
      </c>
      <c r="S1433" s="215">
        <v>0</v>
      </c>
      <c r="T1433" s="216">
        <f>S1433*H1433</f>
        <v>0</v>
      </c>
      <c r="U1433" s="40"/>
      <c r="V1433" s="40"/>
      <c r="W1433" s="40"/>
      <c r="X1433" s="40"/>
      <c r="Y1433" s="40"/>
      <c r="Z1433" s="40"/>
      <c r="AA1433" s="40"/>
      <c r="AB1433" s="40"/>
      <c r="AC1433" s="40"/>
      <c r="AD1433" s="40"/>
      <c r="AE1433" s="40"/>
      <c r="AR1433" s="217" t="s">
        <v>260</v>
      </c>
      <c r="AT1433" s="217" t="s">
        <v>161</v>
      </c>
      <c r="AU1433" s="217" t="s">
        <v>82</v>
      </c>
      <c r="AY1433" s="19" t="s">
        <v>159</v>
      </c>
      <c r="BE1433" s="218">
        <f>IF(N1433="základní",J1433,0)</f>
        <v>0</v>
      </c>
      <c r="BF1433" s="218">
        <f>IF(N1433="snížená",J1433,0)</f>
        <v>0</v>
      </c>
      <c r="BG1433" s="218">
        <f>IF(N1433="zákl. přenesená",J1433,0)</f>
        <v>0</v>
      </c>
      <c r="BH1433" s="218">
        <f>IF(N1433="sníž. přenesená",J1433,0)</f>
        <v>0</v>
      </c>
      <c r="BI1433" s="218">
        <f>IF(N1433="nulová",J1433,0)</f>
        <v>0</v>
      </c>
      <c r="BJ1433" s="19" t="s">
        <v>80</v>
      </c>
      <c r="BK1433" s="218">
        <f>ROUND(I1433*H1433,2)</f>
        <v>0</v>
      </c>
      <c r="BL1433" s="19" t="s">
        <v>260</v>
      </c>
      <c r="BM1433" s="217" t="s">
        <v>1884</v>
      </c>
    </row>
    <row r="1434" s="13" customFormat="1">
      <c r="A1434" s="13"/>
      <c r="B1434" s="219"/>
      <c r="C1434" s="220"/>
      <c r="D1434" s="221" t="s">
        <v>168</v>
      </c>
      <c r="E1434" s="222" t="s">
        <v>19</v>
      </c>
      <c r="F1434" s="223" t="s">
        <v>314</v>
      </c>
      <c r="G1434" s="220"/>
      <c r="H1434" s="222" t="s">
        <v>19</v>
      </c>
      <c r="I1434" s="224"/>
      <c r="J1434" s="220"/>
      <c r="K1434" s="220"/>
      <c r="L1434" s="225"/>
      <c r="M1434" s="226"/>
      <c r="N1434" s="227"/>
      <c r="O1434" s="227"/>
      <c r="P1434" s="227"/>
      <c r="Q1434" s="227"/>
      <c r="R1434" s="227"/>
      <c r="S1434" s="227"/>
      <c r="T1434" s="22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29" t="s">
        <v>168</v>
      </c>
      <c r="AU1434" s="229" t="s">
        <v>82</v>
      </c>
      <c r="AV1434" s="13" t="s">
        <v>80</v>
      </c>
      <c r="AW1434" s="13" t="s">
        <v>33</v>
      </c>
      <c r="AX1434" s="13" t="s">
        <v>72</v>
      </c>
      <c r="AY1434" s="229" t="s">
        <v>159</v>
      </c>
    </row>
    <row r="1435" s="14" customFormat="1">
      <c r="A1435" s="14"/>
      <c r="B1435" s="230"/>
      <c r="C1435" s="231"/>
      <c r="D1435" s="221" t="s">
        <v>168</v>
      </c>
      <c r="E1435" s="232" t="s">
        <v>19</v>
      </c>
      <c r="F1435" s="233" t="s">
        <v>1885</v>
      </c>
      <c r="G1435" s="231"/>
      <c r="H1435" s="234">
        <v>11.75</v>
      </c>
      <c r="I1435" s="235"/>
      <c r="J1435" s="231"/>
      <c r="K1435" s="231"/>
      <c r="L1435" s="236"/>
      <c r="M1435" s="237"/>
      <c r="N1435" s="238"/>
      <c r="O1435" s="238"/>
      <c r="P1435" s="238"/>
      <c r="Q1435" s="238"/>
      <c r="R1435" s="238"/>
      <c r="S1435" s="238"/>
      <c r="T1435" s="239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40" t="s">
        <v>168</v>
      </c>
      <c r="AU1435" s="240" t="s">
        <v>82</v>
      </c>
      <c r="AV1435" s="14" t="s">
        <v>82</v>
      </c>
      <c r="AW1435" s="14" t="s">
        <v>33</v>
      </c>
      <c r="AX1435" s="14" t="s">
        <v>72</v>
      </c>
      <c r="AY1435" s="240" t="s">
        <v>159</v>
      </c>
    </row>
    <row r="1436" s="14" customFormat="1">
      <c r="A1436" s="14"/>
      <c r="B1436" s="230"/>
      <c r="C1436" s="231"/>
      <c r="D1436" s="221" t="s">
        <v>168</v>
      </c>
      <c r="E1436" s="232" t="s">
        <v>19</v>
      </c>
      <c r="F1436" s="233" t="s">
        <v>1886</v>
      </c>
      <c r="G1436" s="231"/>
      <c r="H1436" s="234">
        <v>6.7000000000000002</v>
      </c>
      <c r="I1436" s="235"/>
      <c r="J1436" s="231"/>
      <c r="K1436" s="231"/>
      <c r="L1436" s="236"/>
      <c r="M1436" s="237"/>
      <c r="N1436" s="238"/>
      <c r="O1436" s="238"/>
      <c r="P1436" s="238"/>
      <c r="Q1436" s="238"/>
      <c r="R1436" s="238"/>
      <c r="S1436" s="238"/>
      <c r="T1436" s="239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40" t="s">
        <v>168</v>
      </c>
      <c r="AU1436" s="240" t="s">
        <v>82</v>
      </c>
      <c r="AV1436" s="14" t="s">
        <v>82</v>
      </c>
      <c r="AW1436" s="14" t="s">
        <v>33</v>
      </c>
      <c r="AX1436" s="14" t="s">
        <v>72</v>
      </c>
      <c r="AY1436" s="240" t="s">
        <v>159</v>
      </c>
    </row>
    <row r="1437" s="14" customFormat="1">
      <c r="A1437" s="14"/>
      <c r="B1437" s="230"/>
      <c r="C1437" s="231"/>
      <c r="D1437" s="221" t="s">
        <v>168</v>
      </c>
      <c r="E1437" s="232" t="s">
        <v>19</v>
      </c>
      <c r="F1437" s="233" t="s">
        <v>1887</v>
      </c>
      <c r="G1437" s="231"/>
      <c r="H1437" s="234">
        <v>26.199999999999999</v>
      </c>
      <c r="I1437" s="235"/>
      <c r="J1437" s="231"/>
      <c r="K1437" s="231"/>
      <c r="L1437" s="236"/>
      <c r="M1437" s="237"/>
      <c r="N1437" s="238"/>
      <c r="O1437" s="238"/>
      <c r="P1437" s="238"/>
      <c r="Q1437" s="238"/>
      <c r="R1437" s="238"/>
      <c r="S1437" s="238"/>
      <c r="T1437" s="239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40" t="s">
        <v>168</v>
      </c>
      <c r="AU1437" s="240" t="s">
        <v>82</v>
      </c>
      <c r="AV1437" s="14" t="s">
        <v>82</v>
      </c>
      <c r="AW1437" s="14" t="s">
        <v>33</v>
      </c>
      <c r="AX1437" s="14" t="s">
        <v>72</v>
      </c>
      <c r="AY1437" s="240" t="s">
        <v>159</v>
      </c>
    </row>
    <row r="1438" s="15" customFormat="1">
      <c r="A1438" s="15"/>
      <c r="B1438" s="241"/>
      <c r="C1438" s="242"/>
      <c r="D1438" s="221" t="s">
        <v>168</v>
      </c>
      <c r="E1438" s="243" t="s">
        <v>19</v>
      </c>
      <c r="F1438" s="244" t="s">
        <v>173</v>
      </c>
      <c r="G1438" s="242"/>
      <c r="H1438" s="245">
        <v>44.649999999999999</v>
      </c>
      <c r="I1438" s="246"/>
      <c r="J1438" s="242"/>
      <c r="K1438" s="242"/>
      <c r="L1438" s="247"/>
      <c r="M1438" s="248"/>
      <c r="N1438" s="249"/>
      <c r="O1438" s="249"/>
      <c r="P1438" s="249"/>
      <c r="Q1438" s="249"/>
      <c r="R1438" s="249"/>
      <c r="S1438" s="249"/>
      <c r="T1438" s="250"/>
      <c r="U1438" s="15"/>
      <c r="V1438" s="15"/>
      <c r="W1438" s="15"/>
      <c r="X1438" s="15"/>
      <c r="Y1438" s="15"/>
      <c r="Z1438" s="15"/>
      <c r="AA1438" s="15"/>
      <c r="AB1438" s="15"/>
      <c r="AC1438" s="15"/>
      <c r="AD1438" s="15"/>
      <c r="AE1438" s="15"/>
      <c r="AT1438" s="251" t="s">
        <v>168</v>
      </c>
      <c r="AU1438" s="251" t="s">
        <v>82</v>
      </c>
      <c r="AV1438" s="15" t="s">
        <v>174</v>
      </c>
      <c r="AW1438" s="15" t="s">
        <v>33</v>
      </c>
      <c r="AX1438" s="15" t="s">
        <v>72</v>
      </c>
      <c r="AY1438" s="251" t="s">
        <v>159</v>
      </c>
    </row>
    <row r="1439" s="13" customFormat="1">
      <c r="A1439" s="13"/>
      <c r="B1439" s="219"/>
      <c r="C1439" s="220"/>
      <c r="D1439" s="221" t="s">
        <v>168</v>
      </c>
      <c r="E1439" s="222" t="s">
        <v>19</v>
      </c>
      <c r="F1439" s="223" t="s">
        <v>265</v>
      </c>
      <c r="G1439" s="220"/>
      <c r="H1439" s="222" t="s">
        <v>19</v>
      </c>
      <c r="I1439" s="224"/>
      <c r="J1439" s="220"/>
      <c r="K1439" s="220"/>
      <c r="L1439" s="225"/>
      <c r="M1439" s="226"/>
      <c r="N1439" s="227"/>
      <c r="O1439" s="227"/>
      <c r="P1439" s="227"/>
      <c r="Q1439" s="227"/>
      <c r="R1439" s="227"/>
      <c r="S1439" s="227"/>
      <c r="T1439" s="22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29" t="s">
        <v>168</v>
      </c>
      <c r="AU1439" s="229" t="s">
        <v>82</v>
      </c>
      <c r="AV1439" s="13" t="s">
        <v>80</v>
      </c>
      <c r="AW1439" s="13" t="s">
        <v>33</v>
      </c>
      <c r="AX1439" s="13" t="s">
        <v>72</v>
      </c>
      <c r="AY1439" s="229" t="s">
        <v>159</v>
      </c>
    </row>
    <row r="1440" s="14" customFormat="1">
      <c r="A1440" s="14"/>
      <c r="B1440" s="230"/>
      <c r="C1440" s="231"/>
      <c r="D1440" s="221" t="s">
        <v>168</v>
      </c>
      <c r="E1440" s="232" t="s">
        <v>19</v>
      </c>
      <c r="F1440" s="233" t="s">
        <v>1888</v>
      </c>
      <c r="G1440" s="231"/>
      <c r="H1440" s="234">
        <v>18.5</v>
      </c>
      <c r="I1440" s="235"/>
      <c r="J1440" s="231"/>
      <c r="K1440" s="231"/>
      <c r="L1440" s="236"/>
      <c r="M1440" s="237"/>
      <c r="N1440" s="238"/>
      <c r="O1440" s="238"/>
      <c r="P1440" s="238"/>
      <c r="Q1440" s="238"/>
      <c r="R1440" s="238"/>
      <c r="S1440" s="238"/>
      <c r="T1440" s="239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40" t="s">
        <v>168</v>
      </c>
      <c r="AU1440" s="240" t="s">
        <v>82</v>
      </c>
      <c r="AV1440" s="14" t="s">
        <v>82</v>
      </c>
      <c r="AW1440" s="14" t="s">
        <v>33</v>
      </c>
      <c r="AX1440" s="14" t="s">
        <v>72</v>
      </c>
      <c r="AY1440" s="240" t="s">
        <v>159</v>
      </c>
    </row>
    <row r="1441" s="14" customFormat="1">
      <c r="A1441" s="14"/>
      <c r="B1441" s="230"/>
      <c r="C1441" s="231"/>
      <c r="D1441" s="221" t="s">
        <v>168</v>
      </c>
      <c r="E1441" s="232" t="s">
        <v>19</v>
      </c>
      <c r="F1441" s="233" t="s">
        <v>1889</v>
      </c>
      <c r="G1441" s="231"/>
      <c r="H1441" s="234">
        <v>13.625</v>
      </c>
      <c r="I1441" s="235"/>
      <c r="J1441" s="231"/>
      <c r="K1441" s="231"/>
      <c r="L1441" s="236"/>
      <c r="M1441" s="237"/>
      <c r="N1441" s="238"/>
      <c r="O1441" s="238"/>
      <c r="P1441" s="238"/>
      <c r="Q1441" s="238"/>
      <c r="R1441" s="238"/>
      <c r="S1441" s="238"/>
      <c r="T1441" s="23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40" t="s">
        <v>168</v>
      </c>
      <c r="AU1441" s="240" t="s">
        <v>82</v>
      </c>
      <c r="AV1441" s="14" t="s">
        <v>82</v>
      </c>
      <c r="AW1441" s="14" t="s">
        <v>33</v>
      </c>
      <c r="AX1441" s="14" t="s">
        <v>72</v>
      </c>
      <c r="AY1441" s="240" t="s">
        <v>159</v>
      </c>
    </row>
    <row r="1442" s="14" customFormat="1">
      <c r="A1442" s="14"/>
      <c r="B1442" s="230"/>
      <c r="C1442" s="231"/>
      <c r="D1442" s="221" t="s">
        <v>168</v>
      </c>
      <c r="E1442" s="232" t="s">
        <v>19</v>
      </c>
      <c r="F1442" s="233" t="s">
        <v>1890</v>
      </c>
      <c r="G1442" s="231"/>
      <c r="H1442" s="234">
        <v>12</v>
      </c>
      <c r="I1442" s="235"/>
      <c r="J1442" s="231"/>
      <c r="K1442" s="231"/>
      <c r="L1442" s="236"/>
      <c r="M1442" s="237"/>
      <c r="N1442" s="238"/>
      <c r="O1442" s="238"/>
      <c r="P1442" s="238"/>
      <c r="Q1442" s="238"/>
      <c r="R1442" s="238"/>
      <c r="S1442" s="238"/>
      <c r="T1442" s="239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40" t="s">
        <v>168</v>
      </c>
      <c r="AU1442" s="240" t="s">
        <v>82</v>
      </c>
      <c r="AV1442" s="14" t="s">
        <v>82</v>
      </c>
      <c r="AW1442" s="14" t="s">
        <v>33</v>
      </c>
      <c r="AX1442" s="14" t="s">
        <v>72</v>
      </c>
      <c r="AY1442" s="240" t="s">
        <v>159</v>
      </c>
    </row>
    <row r="1443" s="14" customFormat="1">
      <c r="A1443" s="14"/>
      <c r="B1443" s="230"/>
      <c r="C1443" s="231"/>
      <c r="D1443" s="221" t="s">
        <v>168</v>
      </c>
      <c r="E1443" s="232" t="s">
        <v>19</v>
      </c>
      <c r="F1443" s="233" t="s">
        <v>1891</v>
      </c>
      <c r="G1443" s="231"/>
      <c r="H1443" s="234">
        <v>11.9</v>
      </c>
      <c r="I1443" s="235"/>
      <c r="J1443" s="231"/>
      <c r="K1443" s="231"/>
      <c r="L1443" s="236"/>
      <c r="M1443" s="237"/>
      <c r="N1443" s="238"/>
      <c r="O1443" s="238"/>
      <c r="P1443" s="238"/>
      <c r="Q1443" s="238"/>
      <c r="R1443" s="238"/>
      <c r="S1443" s="238"/>
      <c r="T1443" s="23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40" t="s">
        <v>168</v>
      </c>
      <c r="AU1443" s="240" t="s">
        <v>82</v>
      </c>
      <c r="AV1443" s="14" t="s">
        <v>82</v>
      </c>
      <c r="AW1443" s="14" t="s">
        <v>33</v>
      </c>
      <c r="AX1443" s="14" t="s">
        <v>72</v>
      </c>
      <c r="AY1443" s="240" t="s">
        <v>159</v>
      </c>
    </row>
    <row r="1444" s="15" customFormat="1">
      <c r="A1444" s="15"/>
      <c r="B1444" s="241"/>
      <c r="C1444" s="242"/>
      <c r="D1444" s="221" t="s">
        <v>168</v>
      </c>
      <c r="E1444" s="243" t="s">
        <v>19</v>
      </c>
      <c r="F1444" s="244" t="s">
        <v>173</v>
      </c>
      <c r="G1444" s="242"/>
      <c r="H1444" s="245">
        <v>56.024999999999999</v>
      </c>
      <c r="I1444" s="246"/>
      <c r="J1444" s="242"/>
      <c r="K1444" s="242"/>
      <c r="L1444" s="247"/>
      <c r="M1444" s="248"/>
      <c r="N1444" s="249"/>
      <c r="O1444" s="249"/>
      <c r="P1444" s="249"/>
      <c r="Q1444" s="249"/>
      <c r="R1444" s="249"/>
      <c r="S1444" s="249"/>
      <c r="T1444" s="250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15"/>
      <c r="AT1444" s="251" t="s">
        <v>168</v>
      </c>
      <c r="AU1444" s="251" t="s">
        <v>82</v>
      </c>
      <c r="AV1444" s="15" t="s">
        <v>174</v>
      </c>
      <c r="AW1444" s="15" t="s">
        <v>33</v>
      </c>
      <c r="AX1444" s="15" t="s">
        <v>72</v>
      </c>
      <c r="AY1444" s="251" t="s">
        <v>159</v>
      </c>
    </row>
    <row r="1445" s="16" customFormat="1">
      <c r="A1445" s="16"/>
      <c r="B1445" s="252"/>
      <c r="C1445" s="253"/>
      <c r="D1445" s="221" t="s">
        <v>168</v>
      </c>
      <c r="E1445" s="254" t="s">
        <v>19</v>
      </c>
      <c r="F1445" s="255" t="s">
        <v>179</v>
      </c>
      <c r="G1445" s="253"/>
      <c r="H1445" s="256">
        <v>100.675</v>
      </c>
      <c r="I1445" s="257"/>
      <c r="J1445" s="253"/>
      <c r="K1445" s="253"/>
      <c r="L1445" s="258"/>
      <c r="M1445" s="259"/>
      <c r="N1445" s="260"/>
      <c r="O1445" s="260"/>
      <c r="P1445" s="260"/>
      <c r="Q1445" s="260"/>
      <c r="R1445" s="260"/>
      <c r="S1445" s="260"/>
      <c r="T1445" s="261"/>
      <c r="U1445" s="16"/>
      <c r="V1445" s="16"/>
      <c r="W1445" s="16"/>
      <c r="X1445" s="16"/>
      <c r="Y1445" s="16"/>
      <c r="Z1445" s="16"/>
      <c r="AA1445" s="16"/>
      <c r="AB1445" s="16"/>
      <c r="AC1445" s="16"/>
      <c r="AD1445" s="16"/>
      <c r="AE1445" s="16"/>
      <c r="AT1445" s="262" t="s">
        <v>168</v>
      </c>
      <c r="AU1445" s="262" t="s">
        <v>82</v>
      </c>
      <c r="AV1445" s="16" t="s">
        <v>166</v>
      </c>
      <c r="AW1445" s="16" t="s">
        <v>33</v>
      </c>
      <c r="AX1445" s="16" t="s">
        <v>80</v>
      </c>
      <c r="AY1445" s="262" t="s">
        <v>159</v>
      </c>
    </row>
    <row r="1446" s="2" customFormat="1" ht="24.15" customHeight="1">
      <c r="A1446" s="40"/>
      <c r="B1446" s="41"/>
      <c r="C1446" s="263" t="s">
        <v>1892</v>
      </c>
      <c r="D1446" s="263" t="s">
        <v>413</v>
      </c>
      <c r="E1446" s="264" t="s">
        <v>1873</v>
      </c>
      <c r="F1446" s="265" t="s">
        <v>1874</v>
      </c>
      <c r="G1446" s="266" t="s">
        <v>263</v>
      </c>
      <c r="H1446" s="267">
        <v>15.856</v>
      </c>
      <c r="I1446" s="268"/>
      <c r="J1446" s="269">
        <f>ROUND(I1446*H1446,2)</f>
        <v>0</v>
      </c>
      <c r="K1446" s="265" t="s">
        <v>165</v>
      </c>
      <c r="L1446" s="270"/>
      <c r="M1446" s="271" t="s">
        <v>19</v>
      </c>
      <c r="N1446" s="272" t="s">
        <v>43</v>
      </c>
      <c r="O1446" s="86"/>
      <c r="P1446" s="215">
        <f>O1446*H1446</f>
        <v>0</v>
      </c>
      <c r="Q1446" s="215">
        <v>0.019199999999999998</v>
      </c>
      <c r="R1446" s="215">
        <f>Q1446*H1446</f>
        <v>0.30443519999999996</v>
      </c>
      <c r="S1446" s="215">
        <v>0</v>
      </c>
      <c r="T1446" s="216">
        <f>S1446*H1446</f>
        <v>0</v>
      </c>
      <c r="U1446" s="40"/>
      <c r="V1446" s="40"/>
      <c r="W1446" s="40"/>
      <c r="X1446" s="40"/>
      <c r="Y1446" s="40"/>
      <c r="Z1446" s="40"/>
      <c r="AA1446" s="40"/>
      <c r="AB1446" s="40"/>
      <c r="AC1446" s="40"/>
      <c r="AD1446" s="40"/>
      <c r="AE1446" s="40"/>
      <c r="AR1446" s="217" t="s">
        <v>407</v>
      </c>
      <c r="AT1446" s="217" t="s">
        <v>413</v>
      </c>
      <c r="AU1446" s="217" t="s">
        <v>82</v>
      </c>
      <c r="AY1446" s="19" t="s">
        <v>159</v>
      </c>
      <c r="BE1446" s="218">
        <f>IF(N1446="základní",J1446,0)</f>
        <v>0</v>
      </c>
      <c r="BF1446" s="218">
        <f>IF(N1446="snížená",J1446,0)</f>
        <v>0</v>
      </c>
      <c r="BG1446" s="218">
        <f>IF(N1446="zákl. přenesená",J1446,0)</f>
        <v>0</v>
      </c>
      <c r="BH1446" s="218">
        <f>IF(N1446="sníž. přenesená",J1446,0)</f>
        <v>0</v>
      </c>
      <c r="BI1446" s="218">
        <f>IF(N1446="nulová",J1446,0)</f>
        <v>0</v>
      </c>
      <c r="BJ1446" s="19" t="s">
        <v>80</v>
      </c>
      <c r="BK1446" s="218">
        <f>ROUND(I1446*H1446,2)</f>
        <v>0</v>
      </c>
      <c r="BL1446" s="19" t="s">
        <v>260</v>
      </c>
      <c r="BM1446" s="217" t="s">
        <v>1893</v>
      </c>
    </row>
    <row r="1447" s="14" customFormat="1">
      <c r="A1447" s="14"/>
      <c r="B1447" s="230"/>
      <c r="C1447" s="231"/>
      <c r="D1447" s="221" t="s">
        <v>168</v>
      </c>
      <c r="E1447" s="231"/>
      <c r="F1447" s="233" t="s">
        <v>1894</v>
      </c>
      <c r="G1447" s="231"/>
      <c r="H1447" s="234">
        <v>15.856</v>
      </c>
      <c r="I1447" s="235"/>
      <c r="J1447" s="231"/>
      <c r="K1447" s="231"/>
      <c r="L1447" s="236"/>
      <c r="M1447" s="237"/>
      <c r="N1447" s="238"/>
      <c r="O1447" s="238"/>
      <c r="P1447" s="238"/>
      <c r="Q1447" s="238"/>
      <c r="R1447" s="238"/>
      <c r="S1447" s="238"/>
      <c r="T1447" s="23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40" t="s">
        <v>168</v>
      </c>
      <c r="AU1447" s="240" t="s">
        <v>82</v>
      </c>
      <c r="AV1447" s="14" t="s">
        <v>82</v>
      </c>
      <c r="AW1447" s="14" t="s">
        <v>4</v>
      </c>
      <c r="AX1447" s="14" t="s">
        <v>80</v>
      </c>
      <c r="AY1447" s="240" t="s">
        <v>159</v>
      </c>
    </row>
    <row r="1448" s="2" customFormat="1" ht="24.15" customHeight="1">
      <c r="A1448" s="40"/>
      <c r="B1448" s="41"/>
      <c r="C1448" s="206" t="s">
        <v>1895</v>
      </c>
      <c r="D1448" s="206" t="s">
        <v>161</v>
      </c>
      <c r="E1448" s="207" t="s">
        <v>1896</v>
      </c>
      <c r="F1448" s="208" t="s">
        <v>1897</v>
      </c>
      <c r="G1448" s="209" t="s">
        <v>270</v>
      </c>
      <c r="H1448" s="210">
        <v>11.265000000000001</v>
      </c>
      <c r="I1448" s="211"/>
      <c r="J1448" s="212">
        <f>ROUND(I1448*H1448,2)</f>
        <v>0</v>
      </c>
      <c r="K1448" s="208" t="s">
        <v>165</v>
      </c>
      <c r="L1448" s="46"/>
      <c r="M1448" s="213" t="s">
        <v>19</v>
      </c>
      <c r="N1448" s="214" t="s">
        <v>43</v>
      </c>
      <c r="O1448" s="86"/>
      <c r="P1448" s="215">
        <f>O1448*H1448</f>
        <v>0</v>
      </c>
      <c r="Q1448" s="215">
        <v>0.00073999999999999999</v>
      </c>
      <c r="R1448" s="215">
        <f>Q1448*H1448</f>
        <v>0.0083361000000000008</v>
      </c>
      <c r="S1448" s="215">
        <v>0</v>
      </c>
      <c r="T1448" s="216">
        <f>S1448*H1448</f>
        <v>0</v>
      </c>
      <c r="U1448" s="40"/>
      <c r="V1448" s="40"/>
      <c r="W1448" s="40"/>
      <c r="X1448" s="40"/>
      <c r="Y1448" s="40"/>
      <c r="Z1448" s="40"/>
      <c r="AA1448" s="40"/>
      <c r="AB1448" s="40"/>
      <c r="AC1448" s="40"/>
      <c r="AD1448" s="40"/>
      <c r="AE1448" s="40"/>
      <c r="AR1448" s="217" t="s">
        <v>260</v>
      </c>
      <c r="AT1448" s="217" t="s">
        <v>161</v>
      </c>
      <c r="AU1448" s="217" t="s">
        <v>82</v>
      </c>
      <c r="AY1448" s="19" t="s">
        <v>159</v>
      </c>
      <c r="BE1448" s="218">
        <f>IF(N1448="základní",J1448,0)</f>
        <v>0</v>
      </c>
      <c r="BF1448" s="218">
        <f>IF(N1448="snížená",J1448,0)</f>
        <v>0</v>
      </c>
      <c r="BG1448" s="218">
        <f>IF(N1448="zákl. přenesená",J1448,0)</f>
        <v>0</v>
      </c>
      <c r="BH1448" s="218">
        <f>IF(N1448="sníž. přenesená",J1448,0)</f>
        <v>0</v>
      </c>
      <c r="BI1448" s="218">
        <f>IF(N1448="nulová",J1448,0)</f>
        <v>0</v>
      </c>
      <c r="BJ1448" s="19" t="s">
        <v>80</v>
      </c>
      <c r="BK1448" s="218">
        <f>ROUND(I1448*H1448,2)</f>
        <v>0</v>
      </c>
      <c r="BL1448" s="19" t="s">
        <v>260</v>
      </c>
      <c r="BM1448" s="217" t="s">
        <v>1898</v>
      </c>
    </row>
    <row r="1449" s="14" customFormat="1">
      <c r="A1449" s="14"/>
      <c r="B1449" s="230"/>
      <c r="C1449" s="231"/>
      <c r="D1449" s="221" t="s">
        <v>168</v>
      </c>
      <c r="E1449" s="232" t="s">
        <v>19</v>
      </c>
      <c r="F1449" s="233" t="s">
        <v>1899</v>
      </c>
      <c r="G1449" s="231"/>
      <c r="H1449" s="234">
        <v>11.265000000000001</v>
      </c>
      <c r="I1449" s="235"/>
      <c r="J1449" s="231"/>
      <c r="K1449" s="231"/>
      <c r="L1449" s="236"/>
      <c r="M1449" s="237"/>
      <c r="N1449" s="238"/>
      <c r="O1449" s="238"/>
      <c r="P1449" s="238"/>
      <c r="Q1449" s="238"/>
      <c r="R1449" s="238"/>
      <c r="S1449" s="238"/>
      <c r="T1449" s="23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40" t="s">
        <v>168</v>
      </c>
      <c r="AU1449" s="240" t="s">
        <v>82</v>
      </c>
      <c r="AV1449" s="14" t="s">
        <v>82</v>
      </c>
      <c r="AW1449" s="14" t="s">
        <v>33</v>
      </c>
      <c r="AX1449" s="14" t="s">
        <v>72</v>
      </c>
      <c r="AY1449" s="240" t="s">
        <v>159</v>
      </c>
    </row>
    <row r="1450" s="15" customFormat="1">
      <c r="A1450" s="15"/>
      <c r="B1450" s="241"/>
      <c r="C1450" s="242"/>
      <c r="D1450" s="221" t="s">
        <v>168</v>
      </c>
      <c r="E1450" s="243" t="s">
        <v>19</v>
      </c>
      <c r="F1450" s="244" t="s">
        <v>173</v>
      </c>
      <c r="G1450" s="242"/>
      <c r="H1450" s="245">
        <v>11.265000000000001</v>
      </c>
      <c r="I1450" s="246"/>
      <c r="J1450" s="242"/>
      <c r="K1450" s="242"/>
      <c r="L1450" s="247"/>
      <c r="M1450" s="248"/>
      <c r="N1450" s="249"/>
      <c r="O1450" s="249"/>
      <c r="P1450" s="249"/>
      <c r="Q1450" s="249"/>
      <c r="R1450" s="249"/>
      <c r="S1450" s="249"/>
      <c r="T1450" s="250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51" t="s">
        <v>168</v>
      </c>
      <c r="AU1450" s="251" t="s">
        <v>82</v>
      </c>
      <c r="AV1450" s="15" t="s">
        <v>174</v>
      </c>
      <c r="AW1450" s="15" t="s">
        <v>33</v>
      </c>
      <c r="AX1450" s="15" t="s">
        <v>80</v>
      </c>
      <c r="AY1450" s="251" t="s">
        <v>159</v>
      </c>
    </row>
    <row r="1451" s="2" customFormat="1" ht="24.15" customHeight="1">
      <c r="A1451" s="40"/>
      <c r="B1451" s="41"/>
      <c r="C1451" s="263" t="s">
        <v>1900</v>
      </c>
      <c r="D1451" s="263" t="s">
        <v>413</v>
      </c>
      <c r="E1451" s="264" t="s">
        <v>1873</v>
      </c>
      <c r="F1451" s="265" t="s">
        <v>1874</v>
      </c>
      <c r="G1451" s="266" t="s">
        <v>263</v>
      </c>
      <c r="H1451" s="267">
        <v>1.774</v>
      </c>
      <c r="I1451" s="268"/>
      <c r="J1451" s="269">
        <f>ROUND(I1451*H1451,2)</f>
        <v>0</v>
      </c>
      <c r="K1451" s="265" t="s">
        <v>165</v>
      </c>
      <c r="L1451" s="270"/>
      <c r="M1451" s="271" t="s">
        <v>19</v>
      </c>
      <c r="N1451" s="272" t="s">
        <v>43</v>
      </c>
      <c r="O1451" s="86"/>
      <c r="P1451" s="215">
        <f>O1451*H1451</f>
        <v>0</v>
      </c>
      <c r="Q1451" s="215">
        <v>0.019199999999999998</v>
      </c>
      <c r="R1451" s="215">
        <f>Q1451*H1451</f>
        <v>0.034060799999999995</v>
      </c>
      <c r="S1451" s="215">
        <v>0</v>
      </c>
      <c r="T1451" s="216">
        <f>S1451*H1451</f>
        <v>0</v>
      </c>
      <c r="U1451" s="40"/>
      <c r="V1451" s="40"/>
      <c r="W1451" s="40"/>
      <c r="X1451" s="40"/>
      <c r="Y1451" s="40"/>
      <c r="Z1451" s="40"/>
      <c r="AA1451" s="40"/>
      <c r="AB1451" s="40"/>
      <c r="AC1451" s="40"/>
      <c r="AD1451" s="40"/>
      <c r="AE1451" s="40"/>
      <c r="AR1451" s="217" t="s">
        <v>407</v>
      </c>
      <c r="AT1451" s="217" t="s">
        <v>413</v>
      </c>
      <c r="AU1451" s="217" t="s">
        <v>82</v>
      </c>
      <c r="AY1451" s="19" t="s">
        <v>159</v>
      </c>
      <c r="BE1451" s="218">
        <f>IF(N1451="základní",J1451,0)</f>
        <v>0</v>
      </c>
      <c r="BF1451" s="218">
        <f>IF(N1451="snížená",J1451,0)</f>
        <v>0</v>
      </c>
      <c r="BG1451" s="218">
        <f>IF(N1451="zákl. přenesená",J1451,0)</f>
        <v>0</v>
      </c>
      <c r="BH1451" s="218">
        <f>IF(N1451="sníž. přenesená",J1451,0)</f>
        <v>0</v>
      </c>
      <c r="BI1451" s="218">
        <f>IF(N1451="nulová",J1451,0)</f>
        <v>0</v>
      </c>
      <c r="BJ1451" s="19" t="s">
        <v>80</v>
      </c>
      <c r="BK1451" s="218">
        <f>ROUND(I1451*H1451,2)</f>
        <v>0</v>
      </c>
      <c r="BL1451" s="19" t="s">
        <v>260</v>
      </c>
      <c r="BM1451" s="217" t="s">
        <v>1901</v>
      </c>
    </row>
    <row r="1452" s="14" customFormat="1">
      <c r="A1452" s="14"/>
      <c r="B1452" s="230"/>
      <c r="C1452" s="231"/>
      <c r="D1452" s="221" t="s">
        <v>168</v>
      </c>
      <c r="E1452" s="231"/>
      <c r="F1452" s="233" t="s">
        <v>1902</v>
      </c>
      <c r="G1452" s="231"/>
      <c r="H1452" s="234">
        <v>1.774</v>
      </c>
      <c r="I1452" s="235"/>
      <c r="J1452" s="231"/>
      <c r="K1452" s="231"/>
      <c r="L1452" s="236"/>
      <c r="M1452" s="237"/>
      <c r="N1452" s="238"/>
      <c r="O1452" s="238"/>
      <c r="P1452" s="238"/>
      <c r="Q1452" s="238"/>
      <c r="R1452" s="238"/>
      <c r="S1452" s="238"/>
      <c r="T1452" s="239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40" t="s">
        <v>168</v>
      </c>
      <c r="AU1452" s="240" t="s">
        <v>82</v>
      </c>
      <c r="AV1452" s="14" t="s">
        <v>82</v>
      </c>
      <c r="AW1452" s="14" t="s">
        <v>4</v>
      </c>
      <c r="AX1452" s="14" t="s">
        <v>80</v>
      </c>
      <c r="AY1452" s="240" t="s">
        <v>159</v>
      </c>
    </row>
    <row r="1453" s="2" customFormat="1" ht="21.75" customHeight="1">
      <c r="A1453" s="40"/>
      <c r="B1453" s="41"/>
      <c r="C1453" s="206" t="s">
        <v>1903</v>
      </c>
      <c r="D1453" s="206" t="s">
        <v>161</v>
      </c>
      <c r="E1453" s="207" t="s">
        <v>1904</v>
      </c>
      <c r="F1453" s="208" t="s">
        <v>1905</v>
      </c>
      <c r="G1453" s="209" t="s">
        <v>263</v>
      </c>
      <c r="H1453" s="210">
        <v>13.334</v>
      </c>
      <c r="I1453" s="211"/>
      <c r="J1453" s="212">
        <f>ROUND(I1453*H1453,2)</f>
        <v>0</v>
      </c>
      <c r="K1453" s="208" t="s">
        <v>19</v>
      </c>
      <c r="L1453" s="46"/>
      <c r="M1453" s="213" t="s">
        <v>19</v>
      </c>
      <c r="N1453" s="214" t="s">
        <v>43</v>
      </c>
      <c r="O1453" s="86"/>
      <c r="P1453" s="215">
        <f>O1453*H1453</f>
        <v>0</v>
      </c>
      <c r="Q1453" s="215">
        <v>0</v>
      </c>
      <c r="R1453" s="215">
        <f>Q1453*H1453</f>
        <v>0</v>
      </c>
      <c r="S1453" s="215">
        <v>0</v>
      </c>
      <c r="T1453" s="216">
        <f>S1453*H1453</f>
        <v>0</v>
      </c>
      <c r="U1453" s="40"/>
      <c r="V1453" s="40"/>
      <c r="W1453" s="40"/>
      <c r="X1453" s="40"/>
      <c r="Y1453" s="40"/>
      <c r="Z1453" s="40"/>
      <c r="AA1453" s="40"/>
      <c r="AB1453" s="40"/>
      <c r="AC1453" s="40"/>
      <c r="AD1453" s="40"/>
      <c r="AE1453" s="40"/>
      <c r="AR1453" s="217" t="s">
        <v>260</v>
      </c>
      <c r="AT1453" s="217" t="s">
        <v>161</v>
      </c>
      <c r="AU1453" s="217" t="s">
        <v>82</v>
      </c>
      <c r="AY1453" s="19" t="s">
        <v>159</v>
      </c>
      <c r="BE1453" s="218">
        <f>IF(N1453="základní",J1453,0)</f>
        <v>0</v>
      </c>
      <c r="BF1453" s="218">
        <f>IF(N1453="snížená",J1453,0)</f>
        <v>0</v>
      </c>
      <c r="BG1453" s="218">
        <f>IF(N1453="zákl. přenesená",J1453,0)</f>
        <v>0</v>
      </c>
      <c r="BH1453" s="218">
        <f>IF(N1453="sníž. přenesená",J1453,0)</f>
        <v>0</v>
      </c>
      <c r="BI1453" s="218">
        <f>IF(N1453="nulová",J1453,0)</f>
        <v>0</v>
      </c>
      <c r="BJ1453" s="19" t="s">
        <v>80</v>
      </c>
      <c r="BK1453" s="218">
        <f>ROUND(I1453*H1453,2)</f>
        <v>0</v>
      </c>
      <c r="BL1453" s="19" t="s">
        <v>260</v>
      </c>
      <c r="BM1453" s="217" t="s">
        <v>1906</v>
      </c>
    </row>
    <row r="1454" s="14" customFormat="1">
      <c r="A1454" s="14"/>
      <c r="B1454" s="230"/>
      <c r="C1454" s="231"/>
      <c r="D1454" s="221" t="s">
        <v>168</v>
      </c>
      <c r="E1454" s="232" t="s">
        <v>19</v>
      </c>
      <c r="F1454" s="233" t="s">
        <v>1840</v>
      </c>
      <c r="G1454" s="231"/>
      <c r="H1454" s="234">
        <v>13.334</v>
      </c>
      <c r="I1454" s="235"/>
      <c r="J1454" s="231"/>
      <c r="K1454" s="231"/>
      <c r="L1454" s="236"/>
      <c r="M1454" s="237"/>
      <c r="N1454" s="238"/>
      <c r="O1454" s="238"/>
      <c r="P1454" s="238"/>
      <c r="Q1454" s="238"/>
      <c r="R1454" s="238"/>
      <c r="S1454" s="238"/>
      <c r="T1454" s="23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40" t="s">
        <v>168</v>
      </c>
      <c r="AU1454" s="240" t="s">
        <v>82</v>
      </c>
      <c r="AV1454" s="14" t="s">
        <v>82</v>
      </c>
      <c r="AW1454" s="14" t="s">
        <v>33</v>
      </c>
      <c r="AX1454" s="14" t="s">
        <v>72</v>
      </c>
      <c r="AY1454" s="240" t="s">
        <v>159</v>
      </c>
    </row>
    <row r="1455" s="15" customFormat="1">
      <c r="A1455" s="15"/>
      <c r="B1455" s="241"/>
      <c r="C1455" s="242"/>
      <c r="D1455" s="221" t="s">
        <v>168</v>
      </c>
      <c r="E1455" s="243" t="s">
        <v>19</v>
      </c>
      <c r="F1455" s="244" t="s">
        <v>173</v>
      </c>
      <c r="G1455" s="242"/>
      <c r="H1455" s="245">
        <v>13.334</v>
      </c>
      <c r="I1455" s="246"/>
      <c r="J1455" s="242"/>
      <c r="K1455" s="242"/>
      <c r="L1455" s="247"/>
      <c r="M1455" s="248"/>
      <c r="N1455" s="249"/>
      <c r="O1455" s="249"/>
      <c r="P1455" s="249"/>
      <c r="Q1455" s="249"/>
      <c r="R1455" s="249"/>
      <c r="S1455" s="249"/>
      <c r="T1455" s="250"/>
      <c r="U1455" s="15"/>
      <c r="V1455" s="15"/>
      <c r="W1455" s="15"/>
      <c r="X1455" s="15"/>
      <c r="Y1455" s="15"/>
      <c r="Z1455" s="15"/>
      <c r="AA1455" s="15"/>
      <c r="AB1455" s="15"/>
      <c r="AC1455" s="15"/>
      <c r="AD1455" s="15"/>
      <c r="AE1455" s="15"/>
      <c r="AT1455" s="251" t="s">
        <v>168</v>
      </c>
      <c r="AU1455" s="251" t="s">
        <v>82</v>
      </c>
      <c r="AV1455" s="15" t="s">
        <v>174</v>
      </c>
      <c r="AW1455" s="15" t="s">
        <v>33</v>
      </c>
      <c r="AX1455" s="15" t="s">
        <v>80</v>
      </c>
      <c r="AY1455" s="251" t="s">
        <v>159</v>
      </c>
    </row>
    <row r="1456" s="2" customFormat="1" ht="16.5" customHeight="1">
      <c r="A1456" s="40"/>
      <c r="B1456" s="41"/>
      <c r="C1456" s="206" t="s">
        <v>1907</v>
      </c>
      <c r="D1456" s="206" t="s">
        <v>161</v>
      </c>
      <c r="E1456" s="207" t="s">
        <v>1908</v>
      </c>
      <c r="F1456" s="208" t="s">
        <v>1909</v>
      </c>
      <c r="G1456" s="209" t="s">
        <v>270</v>
      </c>
      <c r="H1456" s="210">
        <v>13.334</v>
      </c>
      <c r="I1456" s="211"/>
      <c r="J1456" s="212">
        <f>ROUND(I1456*H1456,2)</f>
        <v>0</v>
      </c>
      <c r="K1456" s="208" t="s">
        <v>165</v>
      </c>
      <c r="L1456" s="46"/>
      <c r="M1456" s="213" t="s">
        <v>19</v>
      </c>
      <c r="N1456" s="214" t="s">
        <v>43</v>
      </c>
      <c r="O1456" s="86"/>
      <c r="P1456" s="215">
        <f>O1456*H1456</f>
        <v>0</v>
      </c>
      <c r="Q1456" s="215">
        <v>0</v>
      </c>
      <c r="R1456" s="215">
        <f>Q1456*H1456</f>
        <v>0</v>
      </c>
      <c r="S1456" s="215">
        <v>0</v>
      </c>
      <c r="T1456" s="216">
        <f>S1456*H1456</f>
        <v>0</v>
      </c>
      <c r="U1456" s="40"/>
      <c r="V1456" s="40"/>
      <c r="W1456" s="40"/>
      <c r="X1456" s="40"/>
      <c r="Y1456" s="40"/>
      <c r="Z1456" s="40"/>
      <c r="AA1456" s="40"/>
      <c r="AB1456" s="40"/>
      <c r="AC1456" s="40"/>
      <c r="AD1456" s="40"/>
      <c r="AE1456" s="40"/>
      <c r="AR1456" s="217" t="s">
        <v>260</v>
      </c>
      <c r="AT1456" s="217" t="s">
        <v>161</v>
      </c>
      <c r="AU1456" s="217" t="s">
        <v>82</v>
      </c>
      <c r="AY1456" s="19" t="s">
        <v>159</v>
      </c>
      <c r="BE1456" s="218">
        <f>IF(N1456="základní",J1456,0)</f>
        <v>0</v>
      </c>
      <c r="BF1456" s="218">
        <f>IF(N1456="snížená",J1456,0)</f>
        <v>0</v>
      </c>
      <c r="BG1456" s="218">
        <f>IF(N1456="zákl. přenesená",J1456,0)</f>
        <v>0</v>
      </c>
      <c r="BH1456" s="218">
        <f>IF(N1456="sníž. přenesená",J1456,0)</f>
        <v>0</v>
      </c>
      <c r="BI1456" s="218">
        <f>IF(N1456="nulová",J1456,0)</f>
        <v>0</v>
      </c>
      <c r="BJ1456" s="19" t="s">
        <v>80</v>
      </c>
      <c r="BK1456" s="218">
        <f>ROUND(I1456*H1456,2)</f>
        <v>0</v>
      </c>
      <c r="BL1456" s="19" t="s">
        <v>260</v>
      </c>
      <c r="BM1456" s="217" t="s">
        <v>1910</v>
      </c>
    </row>
    <row r="1457" s="14" customFormat="1">
      <c r="A1457" s="14"/>
      <c r="B1457" s="230"/>
      <c r="C1457" s="231"/>
      <c r="D1457" s="221" t="s">
        <v>168</v>
      </c>
      <c r="E1457" s="232" t="s">
        <v>19</v>
      </c>
      <c r="F1457" s="233" t="s">
        <v>1840</v>
      </c>
      <c r="G1457" s="231"/>
      <c r="H1457" s="234">
        <v>13.334</v>
      </c>
      <c r="I1457" s="235"/>
      <c r="J1457" s="231"/>
      <c r="K1457" s="231"/>
      <c r="L1457" s="236"/>
      <c r="M1457" s="237"/>
      <c r="N1457" s="238"/>
      <c r="O1457" s="238"/>
      <c r="P1457" s="238"/>
      <c r="Q1457" s="238"/>
      <c r="R1457" s="238"/>
      <c r="S1457" s="238"/>
      <c r="T1457" s="23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40" t="s">
        <v>168</v>
      </c>
      <c r="AU1457" s="240" t="s">
        <v>82</v>
      </c>
      <c r="AV1457" s="14" t="s">
        <v>82</v>
      </c>
      <c r="AW1457" s="14" t="s">
        <v>33</v>
      </c>
      <c r="AX1457" s="14" t="s">
        <v>72</v>
      </c>
      <c r="AY1457" s="240" t="s">
        <v>159</v>
      </c>
    </row>
    <row r="1458" s="15" customFormat="1">
      <c r="A1458" s="15"/>
      <c r="B1458" s="241"/>
      <c r="C1458" s="242"/>
      <c r="D1458" s="221" t="s">
        <v>168</v>
      </c>
      <c r="E1458" s="243" t="s">
        <v>19</v>
      </c>
      <c r="F1458" s="244" t="s">
        <v>173</v>
      </c>
      <c r="G1458" s="242"/>
      <c r="H1458" s="245">
        <v>13.334</v>
      </c>
      <c r="I1458" s="246"/>
      <c r="J1458" s="242"/>
      <c r="K1458" s="242"/>
      <c r="L1458" s="247"/>
      <c r="M1458" s="248"/>
      <c r="N1458" s="249"/>
      <c r="O1458" s="249"/>
      <c r="P1458" s="249"/>
      <c r="Q1458" s="249"/>
      <c r="R1458" s="249"/>
      <c r="S1458" s="249"/>
      <c r="T1458" s="250"/>
      <c r="U1458" s="15"/>
      <c r="V1458" s="15"/>
      <c r="W1458" s="15"/>
      <c r="X1458" s="15"/>
      <c r="Y1458" s="15"/>
      <c r="Z1458" s="15"/>
      <c r="AA1458" s="15"/>
      <c r="AB1458" s="15"/>
      <c r="AC1458" s="15"/>
      <c r="AD1458" s="15"/>
      <c r="AE1458" s="15"/>
      <c r="AT1458" s="251" t="s">
        <v>168</v>
      </c>
      <c r="AU1458" s="251" t="s">
        <v>82</v>
      </c>
      <c r="AV1458" s="15" t="s">
        <v>174</v>
      </c>
      <c r="AW1458" s="15" t="s">
        <v>33</v>
      </c>
      <c r="AX1458" s="15" t="s">
        <v>80</v>
      </c>
      <c r="AY1458" s="251" t="s">
        <v>159</v>
      </c>
    </row>
    <row r="1459" s="2" customFormat="1" ht="24.15" customHeight="1">
      <c r="A1459" s="40"/>
      <c r="B1459" s="41"/>
      <c r="C1459" s="206" t="s">
        <v>1911</v>
      </c>
      <c r="D1459" s="206" t="s">
        <v>161</v>
      </c>
      <c r="E1459" s="207" t="s">
        <v>1912</v>
      </c>
      <c r="F1459" s="208" t="s">
        <v>1913</v>
      </c>
      <c r="G1459" s="209" t="s">
        <v>270</v>
      </c>
      <c r="H1459" s="210">
        <v>28.800000000000001</v>
      </c>
      <c r="I1459" s="211"/>
      <c r="J1459" s="212">
        <f>ROUND(I1459*H1459,2)</f>
        <v>0</v>
      </c>
      <c r="K1459" s="208" t="s">
        <v>165</v>
      </c>
      <c r="L1459" s="46"/>
      <c r="M1459" s="213" t="s">
        <v>19</v>
      </c>
      <c r="N1459" s="214" t="s">
        <v>43</v>
      </c>
      <c r="O1459" s="86"/>
      <c r="P1459" s="215">
        <f>O1459*H1459</f>
        <v>0</v>
      </c>
      <c r="Q1459" s="215">
        <v>0.0022499999999999998</v>
      </c>
      <c r="R1459" s="215">
        <f>Q1459*H1459</f>
        <v>0.064799999999999996</v>
      </c>
      <c r="S1459" s="215">
        <v>0</v>
      </c>
      <c r="T1459" s="216">
        <f>S1459*H1459</f>
        <v>0</v>
      </c>
      <c r="U1459" s="40"/>
      <c r="V1459" s="40"/>
      <c r="W1459" s="40"/>
      <c r="X1459" s="40"/>
      <c r="Y1459" s="40"/>
      <c r="Z1459" s="40"/>
      <c r="AA1459" s="40"/>
      <c r="AB1459" s="40"/>
      <c r="AC1459" s="40"/>
      <c r="AD1459" s="40"/>
      <c r="AE1459" s="40"/>
      <c r="AR1459" s="217" t="s">
        <v>260</v>
      </c>
      <c r="AT1459" s="217" t="s">
        <v>161</v>
      </c>
      <c r="AU1459" s="217" t="s">
        <v>82</v>
      </c>
      <c r="AY1459" s="19" t="s">
        <v>159</v>
      </c>
      <c r="BE1459" s="218">
        <f>IF(N1459="základní",J1459,0)</f>
        <v>0</v>
      </c>
      <c r="BF1459" s="218">
        <f>IF(N1459="snížená",J1459,0)</f>
        <v>0</v>
      </c>
      <c r="BG1459" s="218">
        <f>IF(N1459="zákl. přenesená",J1459,0)</f>
        <v>0</v>
      </c>
      <c r="BH1459" s="218">
        <f>IF(N1459="sníž. přenesená",J1459,0)</f>
        <v>0</v>
      </c>
      <c r="BI1459" s="218">
        <f>IF(N1459="nulová",J1459,0)</f>
        <v>0</v>
      </c>
      <c r="BJ1459" s="19" t="s">
        <v>80</v>
      </c>
      <c r="BK1459" s="218">
        <f>ROUND(I1459*H1459,2)</f>
        <v>0</v>
      </c>
      <c r="BL1459" s="19" t="s">
        <v>260</v>
      </c>
      <c r="BM1459" s="217" t="s">
        <v>1914</v>
      </c>
    </row>
    <row r="1460" s="14" customFormat="1">
      <c r="A1460" s="14"/>
      <c r="B1460" s="230"/>
      <c r="C1460" s="231"/>
      <c r="D1460" s="221" t="s">
        <v>168</v>
      </c>
      <c r="E1460" s="232" t="s">
        <v>19</v>
      </c>
      <c r="F1460" s="233" t="s">
        <v>1915</v>
      </c>
      <c r="G1460" s="231"/>
      <c r="H1460" s="234">
        <v>28.800000000000001</v>
      </c>
      <c r="I1460" s="235"/>
      <c r="J1460" s="231"/>
      <c r="K1460" s="231"/>
      <c r="L1460" s="236"/>
      <c r="M1460" s="237"/>
      <c r="N1460" s="238"/>
      <c r="O1460" s="238"/>
      <c r="P1460" s="238"/>
      <c r="Q1460" s="238"/>
      <c r="R1460" s="238"/>
      <c r="S1460" s="238"/>
      <c r="T1460" s="23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40" t="s">
        <v>168</v>
      </c>
      <c r="AU1460" s="240" t="s">
        <v>82</v>
      </c>
      <c r="AV1460" s="14" t="s">
        <v>82</v>
      </c>
      <c r="AW1460" s="14" t="s">
        <v>33</v>
      </c>
      <c r="AX1460" s="14" t="s">
        <v>72</v>
      </c>
      <c r="AY1460" s="240" t="s">
        <v>159</v>
      </c>
    </row>
    <row r="1461" s="15" customFormat="1">
      <c r="A1461" s="15"/>
      <c r="B1461" s="241"/>
      <c r="C1461" s="242"/>
      <c r="D1461" s="221" t="s">
        <v>168</v>
      </c>
      <c r="E1461" s="243" t="s">
        <v>19</v>
      </c>
      <c r="F1461" s="244" t="s">
        <v>173</v>
      </c>
      <c r="G1461" s="242"/>
      <c r="H1461" s="245">
        <v>28.800000000000001</v>
      </c>
      <c r="I1461" s="246"/>
      <c r="J1461" s="242"/>
      <c r="K1461" s="242"/>
      <c r="L1461" s="247"/>
      <c r="M1461" s="248"/>
      <c r="N1461" s="249"/>
      <c r="O1461" s="249"/>
      <c r="P1461" s="249"/>
      <c r="Q1461" s="249"/>
      <c r="R1461" s="249"/>
      <c r="S1461" s="249"/>
      <c r="T1461" s="250"/>
      <c r="U1461" s="15"/>
      <c r="V1461" s="15"/>
      <c r="W1461" s="15"/>
      <c r="X1461" s="15"/>
      <c r="Y1461" s="15"/>
      <c r="Z1461" s="15"/>
      <c r="AA1461" s="15"/>
      <c r="AB1461" s="15"/>
      <c r="AC1461" s="15"/>
      <c r="AD1461" s="15"/>
      <c r="AE1461" s="15"/>
      <c r="AT1461" s="251" t="s">
        <v>168</v>
      </c>
      <c r="AU1461" s="251" t="s">
        <v>82</v>
      </c>
      <c r="AV1461" s="15" t="s">
        <v>174</v>
      </c>
      <c r="AW1461" s="15" t="s">
        <v>33</v>
      </c>
      <c r="AX1461" s="15" t="s">
        <v>80</v>
      </c>
      <c r="AY1461" s="251" t="s">
        <v>159</v>
      </c>
    </row>
    <row r="1462" s="2" customFormat="1" ht="24.15" customHeight="1">
      <c r="A1462" s="40"/>
      <c r="B1462" s="41"/>
      <c r="C1462" s="206" t="s">
        <v>1916</v>
      </c>
      <c r="D1462" s="206" t="s">
        <v>161</v>
      </c>
      <c r="E1462" s="207" t="s">
        <v>1917</v>
      </c>
      <c r="F1462" s="208" t="s">
        <v>1918</v>
      </c>
      <c r="G1462" s="209" t="s">
        <v>270</v>
      </c>
      <c r="H1462" s="210">
        <v>28.800000000000001</v>
      </c>
      <c r="I1462" s="211"/>
      <c r="J1462" s="212">
        <f>ROUND(I1462*H1462,2)</f>
        <v>0</v>
      </c>
      <c r="K1462" s="208" t="s">
        <v>165</v>
      </c>
      <c r="L1462" s="46"/>
      <c r="M1462" s="213" t="s">
        <v>19</v>
      </c>
      <c r="N1462" s="214" t="s">
        <v>43</v>
      </c>
      <c r="O1462" s="86"/>
      <c r="P1462" s="215">
        <f>O1462*H1462</f>
        <v>0</v>
      </c>
      <c r="Q1462" s="215">
        <v>0.0015299999999999999</v>
      </c>
      <c r="R1462" s="215">
        <f>Q1462*H1462</f>
        <v>0.044063999999999999</v>
      </c>
      <c r="S1462" s="215">
        <v>0</v>
      </c>
      <c r="T1462" s="216">
        <f>S1462*H1462</f>
        <v>0</v>
      </c>
      <c r="U1462" s="40"/>
      <c r="V1462" s="40"/>
      <c r="W1462" s="40"/>
      <c r="X1462" s="40"/>
      <c r="Y1462" s="40"/>
      <c r="Z1462" s="40"/>
      <c r="AA1462" s="40"/>
      <c r="AB1462" s="40"/>
      <c r="AC1462" s="40"/>
      <c r="AD1462" s="40"/>
      <c r="AE1462" s="40"/>
      <c r="AR1462" s="217" t="s">
        <v>260</v>
      </c>
      <c r="AT1462" s="217" t="s">
        <v>161</v>
      </c>
      <c r="AU1462" s="217" t="s">
        <v>82</v>
      </c>
      <c r="AY1462" s="19" t="s">
        <v>159</v>
      </c>
      <c r="BE1462" s="218">
        <f>IF(N1462="základní",J1462,0)</f>
        <v>0</v>
      </c>
      <c r="BF1462" s="218">
        <f>IF(N1462="snížená",J1462,0)</f>
        <v>0</v>
      </c>
      <c r="BG1462" s="218">
        <f>IF(N1462="zákl. přenesená",J1462,0)</f>
        <v>0</v>
      </c>
      <c r="BH1462" s="218">
        <f>IF(N1462="sníž. přenesená",J1462,0)</f>
        <v>0</v>
      </c>
      <c r="BI1462" s="218">
        <f>IF(N1462="nulová",J1462,0)</f>
        <v>0</v>
      </c>
      <c r="BJ1462" s="19" t="s">
        <v>80</v>
      </c>
      <c r="BK1462" s="218">
        <f>ROUND(I1462*H1462,2)</f>
        <v>0</v>
      </c>
      <c r="BL1462" s="19" t="s">
        <v>260</v>
      </c>
      <c r="BM1462" s="217" t="s">
        <v>1919</v>
      </c>
    </row>
    <row r="1463" s="14" customFormat="1">
      <c r="A1463" s="14"/>
      <c r="B1463" s="230"/>
      <c r="C1463" s="231"/>
      <c r="D1463" s="221" t="s">
        <v>168</v>
      </c>
      <c r="E1463" s="232" t="s">
        <v>19</v>
      </c>
      <c r="F1463" s="233" t="s">
        <v>1920</v>
      </c>
      <c r="G1463" s="231"/>
      <c r="H1463" s="234">
        <v>28.800000000000001</v>
      </c>
      <c r="I1463" s="235"/>
      <c r="J1463" s="231"/>
      <c r="K1463" s="231"/>
      <c r="L1463" s="236"/>
      <c r="M1463" s="237"/>
      <c r="N1463" s="238"/>
      <c r="O1463" s="238"/>
      <c r="P1463" s="238"/>
      <c r="Q1463" s="238"/>
      <c r="R1463" s="238"/>
      <c r="S1463" s="238"/>
      <c r="T1463" s="239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40" t="s">
        <v>168</v>
      </c>
      <c r="AU1463" s="240" t="s">
        <v>82</v>
      </c>
      <c r="AV1463" s="14" t="s">
        <v>82</v>
      </c>
      <c r="AW1463" s="14" t="s">
        <v>33</v>
      </c>
      <c r="AX1463" s="14" t="s">
        <v>72</v>
      </c>
      <c r="AY1463" s="240" t="s">
        <v>159</v>
      </c>
    </row>
    <row r="1464" s="15" customFormat="1">
      <c r="A1464" s="15"/>
      <c r="B1464" s="241"/>
      <c r="C1464" s="242"/>
      <c r="D1464" s="221" t="s">
        <v>168</v>
      </c>
      <c r="E1464" s="243" t="s">
        <v>19</v>
      </c>
      <c r="F1464" s="244" t="s">
        <v>173</v>
      </c>
      <c r="G1464" s="242"/>
      <c r="H1464" s="245">
        <v>28.800000000000001</v>
      </c>
      <c r="I1464" s="246"/>
      <c r="J1464" s="242"/>
      <c r="K1464" s="242"/>
      <c r="L1464" s="247"/>
      <c r="M1464" s="248"/>
      <c r="N1464" s="249"/>
      <c r="O1464" s="249"/>
      <c r="P1464" s="249"/>
      <c r="Q1464" s="249"/>
      <c r="R1464" s="249"/>
      <c r="S1464" s="249"/>
      <c r="T1464" s="250"/>
      <c r="U1464" s="15"/>
      <c r="V1464" s="15"/>
      <c r="W1464" s="15"/>
      <c r="X1464" s="15"/>
      <c r="Y1464" s="15"/>
      <c r="Z1464" s="15"/>
      <c r="AA1464" s="15"/>
      <c r="AB1464" s="15"/>
      <c r="AC1464" s="15"/>
      <c r="AD1464" s="15"/>
      <c r="AE1464" s="15"/>
      <c r="AT1464" s="251" t="s">
        <v>168</v>
      </c>
      <c r="AU1464" s="251" t="s">
        <v>82</v>
      </c>
      <c r="AV1464" s="15" t="s">
        <v>174</v>
      </c>
      <c r="AW1464" s="15" t="s">
        <v>33</v>
      </c>
      <c r="AX1464" s="15" t="s">
        <v>80</v>
      </c>
      <c r="AY1464" s="251" t="s">
        <v>159</v>
      </c>
    </row>
    <row r="1465" s="2" customFormat="1" ht="16.5" customHeight="1">
      <c r="A1465" s="40"/>
      <c r="B1465" s="41"/>
      <c r="C1465" s="263" t="s">
        <v>1921</v>
      </c>
      <c r="D1465" s="263" t="s">
        <v>413</v>
      </c>
      <c r="E1465" s="264" t="s">
        <v>1922</v>
      </c>
      <c r="F1465" s="265" t="s">
        <v>1923</v>
      </c>
      <c r="G1465" s="266" t="s">
        <v>235</v>
      </c>
      <c r="H1465" s="267">
        <v>105.59999999999999</v>
      </c>
      <c r="I1465" s="268"/>
      <c r="J1465" s="269">
        <f>ROUND(I1465*H1465,2)</f>
        <v>0</v>
      </c>
      <c r="K1465" s="265" t="s">
        <v>165</v>
      </c>
      <c r="L1465" s="270"/>
      <c r="M1465" s="271" t="s">
        <v>19</v>
      </c>
      <c r="N1465" s="272" t="s">
        <v>43</v>
      </c>
      <c r="O1465" s="86"/>
      <c r="P1465" s="215">
        <f>O1465*H1465</f>
        <v>0</v>
      </c>
      <c r="Q1465" s="215">
        <v>0.0040000000000000001</v>
      </c>
      <c r="R1465" s="215">
        <f>Q1465*H1465</f>
        <v>0.4224</v>
      </c>
      <c r="S1465" s="215">
        <v>0</v>
      </c>
      <c r="T1465" s="216">
        <f>S1465*H1465</f>
        <v>0</v>
      </c>
      <c r="U1465" s="40"/>
      <c r="V1465" s="40"/>
      <c r="W1465" s="40"/>
      <c r="X1465" s="40"/>
      <c r="Y1465" s="40"/>
      <c r="Z1465" s="40"/>
      <c r="AA1465" s="40"/>
      <c r="AB1465" s="40"/>
      <c r="AC1465" s="40"/>
      <c r="AD1465" s="40"/>
      <c r="AE1465" s="40"/>
      <c r="AR1465" s="217" t="s">
        <v>407</v>
      </c>
      <c r="AT1465" s="217" t="s">
        <v>413</v>
      </c>
      <c r="AU1465" s="217" t="s">
        <v>82</v>
      </c>
      <c r="AY1465" s="19" t="s">
        <v>159</v>
      </c>
      <c r="BE1465" s="218">
        <f>IF(N1465="základní",J1465,0)</f>
        <v>0</v>
      </c>
      <c r="BF1465" s="218">
        <f>IF(N1465="snížená",J1465,0)</f>
        <v>0</v>
      </c>
      <c r="BG1465" s="218">
        <f>IF(N1465="zákl. přenesená",J1465,0)</f>
        <v>0</v>
      </c>
      <c r="BH1465" s="218">
        <f>IF(N1465="sníž. přenesená",J1465,0)</f>
        <v>0</v>
      </c>
      <c r="BI1465" s="218">
        <f>IF(N1465="nulová",J1465,0)</f>
        <v>0</v>
      </c>
      <c r="BJ1465" s="19" t="s">
        <v>80</v>
      </c>
      <c r="BK1465" s="218">
        <f>ROUND(I1465*H1465,2)</f>
        <v>0</v>
      </c>
      <c r="BL1465" s="19" t="s">
        <v>260</v>
      </c>
      <c r="BM1465" s="217" t="s">
        <v>1924</v>
      </c>
    </row>
    <row r="1466" s="14" customFormat="1">
      <c r="A1466" s="14"/>
      <c r="B1466" s="230"/>
      <c r="C1466" s="231"/>
      <c r="D1466" s="221" t="s">
        <v>168</v>
      </c>
      <c r="E1466" s="231"/>
      <c r="F1466" s="233" t="s">
        <v>1925</v>
      </c>
      <c r="G1466" s="231"/>
      <c r="H1466" s="234">
        <v>105.59999999999999</v>
      </c>
      <c r="I1466" s="235"/>
      <c r="J1466" s="231"/>
      <c r="K1466" s="231"/>
      <c r="L1466" s="236"/>
      <c r="M1466" s="237"/>
      <c r="N1466" s="238"/>
      <c r="O1466" s="238"/>
      <c r="P1466" s="238"/>
      <c r="Q1466" s="238"/>
      <c r="R1466" s="238"/>
      <c r="S1466" s="238"/>
      <c r="T1466" s="23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40" t="s">
        <v>168</v>
      </c>
      <c r="AU1466" s="240" t="s">
        <v>82</v>
      </c>
      <c r="AV1466" s="14" t="s">
        <v>82</v>
      </c>
      <c r="AW1466" s="14" t="s">
        <v>4</v>
      </c>
      <c r="AX1466" s="14" t="s">
        <v>80</v>
      </c>
      <c r="AY1466" s="240" t="s">
        <v>159</v>
      </c>
    </row>
    <row r="1467" s="2" customFormat="1" ht="24.15" customHeight="1">
      <c r="A1467" s="40"/>
      <c r="B1467" s="41"/>
      <c r="C1467" s="206" t="s">
        <v>1926</v>
      </c>
      <c r="D1467" s="206" t="s">
        <v>161</v>
      </c>
      <c r="E1467" s="207" t="s">
        <v>1927</v>
      </c>
      <c r="F1467" s="208" t="s">
        <v>1928</v>
      </c>
      <c r="G1467" s="209" t="s">
        <v>270</v>
      </c>
      <c r="H1467" s="210">
        <v>28.800000000000001</v>
      </c>
      <c r="I1467" s="211"/>
      <c r="J1467" s="212">
        <f>ROUND(I1467*H1467,2)</f>
        <v>0</v>
      </c>
      <c r="K1467" s="208" t="s">
        <v>165</v>
      </c>
      <c r="L1467" s="46"/>
      <c r="M1467" s="213" t="s">
        <v>19</v>
      </c>
      <c r="N1467" s="214" t="s">
        <v>43</v>
      </c>
      <c r="O1467" s="86"/>
      <c r="P1467" s="215">
        <f>O1467*H1467</f>
        <v>0</v>
      </c>
      <c r="Q1467" s="215">
        <v>0.0010200000000000001</v>
      </c>
      <c r="R1467" s="215">
        <f>Q1467*H1467</f>
        <v>0.029376000000000003</v>
      </c>
      <c r="S1467" s="215">
        <v>0</v>
      </c>
      <c r="T1467" s="216">
        <f>S1467*H1467</f>
        <v>0</v>
      </c>
      <c r="U1467" s="40"/>
      <c r="V1467" s="40"/>
      <c r="W1467" s="40"/>
      <c r="X1467" s="40"/>
      <c r="Y1467" s="40"/>
      <c r="Z1467" s="40"/>
      <c r="AA1467" s="40"/>
      <c r="AB1467" s="40"/>
      <c r="AC1467" s="40"/>
      <c r="AD1467" s="40"/>
      <c r="AE1467" s="40"/>
      <c r="AR1467" s="217" t="s">
        <v>260</v>
      </c>
      <c r="AT1467" s="217" t="s">
        <v>161</v>
      </c>
      <c r="AU1467" s="217" t="s">
        <v>82</v>
      </c>
      <c r="AY1467" s="19" t="s">
        <v>159</v>
      </c>
      <c r="BE1467" s="218">
        <f>IF(N1467="základní",J1467,0)</f>
        <v>0</v>
      </c>
      <c r="BF1467" s="218">
        <f>IF(N1467="snížená",J1467,0)</f>
        <v>0</v>
      </c>
      <c r="BG1467" s="218">
        <f>IF(N1467="zákl. přenesená",J1467,0)</f>
        <v>0</v>
      </c>
      <c r="BH1467" s="218">
        <f>IF(N1467="sníž. přenesená",J1467,0)</f>
        <v>0</v>
      </c>
      <c r="BI1467" s="218">
        <f>IF(N1467="nulová",J1467,0)</f>
        <v>0</v>
      </c>
      <c r="BJ1467" s="19" t="s">
        <v>80</v>
      </c>
      <c r="BK1467" s="218">
        <f>ROUND(I1467*H1467,2)</f>
        <v>0</v>
      </c>
      <c r="BL1467" s="19" t="s">
        <v>260</v>
      </c>
      <c r="BM1467" s="217" t="s">
        <v>1929</v>
      </c>
    </row>
    <row r="1468" s="14" customFormat="1">
      <c r="A1468" s="14"/>
      <c r="B1468" s="230"/>
      <c r="C1468" s="231"/>
      <c r="D1468" s="221" t="s">
        <v>168</v>
      </c>
      <c r="E1468" s="232" t="s">
        <v>19</v>
      </c>
      <c r="F1468" s="233" t="s">
        <v>1920</v>
      </c>
      <c r="G1468" s="231"/>
      <c r="H1468" s="234">
        <v>28.800000000000001</v>
      </c>
      <c r="I1468" s="235"/>
      <c r="J1468" s="231"/>
      <c r="K1468" s="231"/>
      <c r="L1468" s="236"/>
      <c r="M1468" s="237"/>
      <c r="N1468" s="238"/>
      <c r="O1468" s="238"/>
      <c r="P1468" s="238"/>
      <c r="Q1468" s="238"/>
      <c r="R1468" s="238"/>
      <c r="S1468" s="238"/>
      <c r="T1468" s="23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40" t="s">
        <v>168</v>
      </c>
      <c r="AU1468" s="240" t="s">
        <v>82</v>
      </c>
      <c r="AV1468" s="14" t="s">
        <v>82</v>
      </c>
      <c r="AW1468" s="14" t="s">
        <v>33</v>
      </c>
      <c r="AX1468" s="14" t="s">
        <v>72</v>
      </c>
      <c r="AY1468" s="240" t="s">
        <v>159</v>
      </c>
    </row>
    <row r="1469" s="15" customFormat="1">
      <c r="A1469" s="15"/>
      <c r="B1469" s="241"/>
      <c r="C1469" s="242"/>
      <c r="D1469" s="221" t="s">
        <v>168</v>
      </c>
      <c r="E1469" s="243" t="s">
        <v>19</v>
      </c>
      <c r="F1469" s="244" t="s">
        <v>173</v>
      </c>
      <c r="G1469" s="242"/>
      <c r="H1469" s="245">
        <v>28.800000000000001</v>
      </c>
      <c r="I1469" s="246"/>
      <c r="J1469" s="242"/>
      <c r="K1469" s="242"/>
      <c r="L1469" s="247"/>
      <c r="M1469" s="248"/>
      <c r="N1469" s="249"/>
      <c r="O1469" s="249"/>
      <c r="P1469" s="249"/>
      <c r="Q1469" s="249"/>
      <c r="R1469" s="249"/>
      <c r="S1469" s="249"/>
      <c r="T1469" s="250"/>
      <c r="U1469" s="15"/>
      <c r="V1469" s="15"/>
      <c r="W1469" s="15"/>
      <c r="X1469" s="15"/>
      <c r="Y1469" s="15"/>
      <c r="Z1469" s="15"/>
      <c r="AA1469" s="15"/>
      <c r="AB1469" s="15"/>
      <c r="AC1469" s="15"/>
      <c r="AD1469" s="15"/>
      <c r="AE1469" s="15"/>
      <c r="AT1469" s="251" t="s">
        <v>168</v>
      </c>
      <c r="AU1469" s="251" t="s">
        <v>82</v>
      </c>
      <c r="AV1469" s="15" t="s">
        <v>174</v>
      </c>
      <c r="AW1469" s="15" t="s">
        <v>33</v>
      </c>
      <c r="AX1469" s="15" t="s">
        <v>80</v>
      </c>
      <c r="AY1469" s="251" t="s">
        <v>159</v>
      </c>
    </row>
    <row r="1470" s="2" customFormat="1" ht="24.15" customHeight="1">
      <c r="A1470" s="40"/>
      <c r="B1470" s="41"/>
      <c r="C1470" s="263" t="s">
        <v>1930</v>
      </c>
      <c r="D1470" s="263" t="s">
        <v>413</v>
      </c>
      <c r="E1470" s="264" t="s">
        <v>1931</v>
      </c>
      <c r="F1470" s="265" t="s">
        <v>1932</v>
      </c>
      <c r="G1470" s="266" t="s">
        <v>263</v>
      </c>
      <c r="H1470" s="267">
        <v>6.3360000000000003</v>
      </c>
      <c r="I1470" s="268"/>
      <c r="J1470" s="269">
        <f>ROUND(I1470*H1470,2)</f>
        <v>0</v>
      </c>
      <c r="K1470" s="265" t="s">
        <v>165</v>
      </c>
      <c r="L1470" s="270"/>
      <c r="M1470" s="271" t="s">
        <v>19</v>
      </c>
      <c r="N1470" s="272" t="s">
        <v>43</v>
      </c>
      <c r="O1470" s="86"/>
      <c r="P1470" s="215">
        <f>O1470*H1470</f>
        <v>0</v>
      </c>
      <c r="Q1470" s="215">
        <v>0.019199999999999998</v>
      </c>
      <c r="R1470" s="215">
        <f>Q1470*H1470</f>
        <v>0.1216512</v>
      </c>
      <c r="S1470" s="215">
        <v>0</v>
      </c>
      <c r="T1470" s="216">
        <f>S1470*H1470</f>
        <v>0</v>
      </c>
      <c r="U1470" s="40"/>
      <c r="V1470" s="40"/>
      <c r="W1470" s="40"/>
      <c r="X1470" s="40"/>
      <c r="Y1470" s="40"/>
      <c r="Z1470" s="40"/>
      <c r="AA1470" s="40"/>
      <c r="AB1470" s="40"/>
      <c r="AC1470" s="40"/>
      <c r="AD1470" s="40"/>
      <c r="AE1470" s="40"/>
      <c r="AR1470" s="217" t="s">
        <v>407</v>
      </c>
      <c r="AT1470" s="217" t="s">
        <v>413</v>
      </c>
      <c r="AU1470" s="217" t="s">
        <v>82</v>
      </c>
      <c r="AY1470" s="19" t="s">
        <v>159</v>
      </c>
      <c r="BE1470" s="218">
        <f>IF(N1470="základní",J1470,0)</f>
        <v>0</v>
      </c>
      <c r="BF1470" s="218">
        <f>IF(N1470="snížená",J1470,0)</f>
        <v>0</v>
      </c>
      <c r="BG1470" s="218">
        <f>IF(N1470="zákl. přenesená",J1470,0)</f>
        <v>0</v>
      </c>
      <c r="BH1470" s="218">
        <f>IF(N1470="sníž. přenesená",J1470,0)</f>
        <v>0</v>
      </c>
      <c r="BI1470" s="218">
        <f>IF(N1470="nulová",J1470,0)</f>
        <v>0</v>
      </c>
      <c r="BJ1470" s="19" t="s">
        <v>80</v>
      </c>
      <c r="BK1470" s="218">
        <f>ROUND(I1470*H1470,2)</f>
        <v>0</v>
      </c>
      <c r="BL1470" s="19" t="s">
        <v>260</v>
      </c>
      <c r="BM1470" s="217" t="s">
        <v>1933</v>
      </c>
    </row>
    <row r="1471" s="14" customFormat="1">
      <c r="A1471" s="14"/>
      <c r="B1471" s="230"/>
      <c r="C1471" s="231"/>
      <c r="D1471" s="221" t="s">
        <v>168</v>
      </c>
      <c r="E1471" s="231"/>
      <c r="F1471" s="233" t="s">
        <v>1934</v>
      </c>
      <c r="G1471" s="231"/>
      <c r="H1471" s="234">
        <v>6.3360000000000003</v>
      </c>
      <c r="I1471" s="235"/>
      <c r="J1471" s="231"/>
      <c r="K1471" s="231"/>
      <c r="L1471" s="236"/>
      <c r="M1471" s="237"/>
      <c r="N1471" s="238"/>
      <c r="O1471" s="238"/>
      <c r="P1471" s="238"/>
      <c r="Q1471" s="238"/>
      <c r="R1471" s="238"/>
      <c r="S1471" s="238"/>
      <c r="T1471" s="23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40" t="s">
        <v>168</v>
      </c>
      <c r="AU1471" s="240" t="s">
        <v>82</v>
      </c>
      <c r="AV1471" s="14" t="s">
        <v>82</v>
      </c>
      <c r="AW1471" s="14" t="s">
        <v>4</v>
      </c>
      <c r="AX1471" s="14" t="s">
        <v>80</v>
      </c>
      <c r="AY1471" s="240" t="s">
        <v>159</v>
      </c>
    </row>
    <row r="1472" s="2" customFormat="1" ht="24.15" customHeight="1">
      <c r="A1472" s="40"/>
      <c r="B1472" s="41"/>
      <c r="C1472" s="206" t="s">
        <v>1935</v>
      </c>
      <c r="D1472" s="206" t="s">
        <v>161</v>
      </c>
      <c r="E1472" s="207" t="s">
        <v>1936</v>
      </c>
      <c r="F1472" s="208" t="s">
        <v>1937</v>
      </c>
      <c r="G1472" s="209" t="s">
        <v>270</v>
      </c>
      <c r="H1472" s="210">
        <v>4.5</v>
      </c>
      <c r="I1472" s="211"/>
      <c r="J1472" s="212">
        <f>ROUND(I1472*H1472,2)</f>
        <v>0</v>
      </c>
      <c r="K1472" s="208" t="s">
        <v>1783</v>
      </c>
      <c r="L1472" s="46"/>
      <c r="M1472" s="213" t="s">
        <v>19</v>
      </c>
      <c r="N1472" s="214" t="s">
        <v>43</v>
      </c>
      <c r="O1472" s="86"/>
      <c r="P1472" s="215">
        <f>O1472*H1472</f>
        <v>0</v>
      </c>
      <c r="Q1472" s="215">
        <v>0.00020000000000000001</v>
      </c>
      <c r="R1472" s="215">
        <f>Q1472*H1472</f>
        <v>0.00090000000000000008</v>
      </c>
      <c r="S1472" s="215">
        <v>0</v>
      </c>
      <c r="T1472" s="216">
        <f>S1472*H1472</f>
        <v>0</v>
      </c>
      <c r="U1472" s="40"/>
      <c r="V1472" s="40"/>
      <c r="W1472" s="40"/>
      <c r="X1472" s="40"/>
      <c r="Y1472" s="40"/>
      <c r="Z1472" s="40"/>
      <c r="AA1472" s="40"/>
      <c r="AB1472" s="40"/>
      <c r="AC1472" s="40"/>
      <c r="AD1472" s="40"/>
      <c r="AE1472" s="40"/>
      <c r="AR1472" s="217" t="s">
        <v>260</v>
      </c>
      <c r="AT1472" s="217" t="s">
        <v>161</v>
      </c>
      <c r="AU1472" s="217" t="s">
        <v>82</v>
      </c>
      <c r="AY1472" s="19" t="s">
        <v>159</v>
      </c>
      <c r="BE1472" s="218">
        <f>IF(N1472="základní",J1472,0)</f>
        <v>0</v>
      </c>
      <c r="BF1472" s="218">
        <f>IF(N1472="snížená",J1472,0)</f>
        <v>0</v>
      </c>
      <c r="BG1472" s="218">
        <f>IF(N1472="zákl. přenesená",J1472,0)</f>
        <v>0</v>
      </c>
      <c r="BH1472" s="218">
        <f>IF(N1472="sníž. přenesená",J1472,0)</f>
        <v>0</v>
      </c>
      <c r="BI1472" s="218">
        <f>IF(N1472="nulová",J1472,0)</f>
        <v>0</v>
      </c>
      <c r="BJ1472" s="19" t="s">
        <v>80</v>
      </c>
      <c r="BK1472" s="218">
        <f>ROUND(I1472*H1472,2)</f>
        <v>0</v>
      </c>
      <c r="BL1472" s="19" t="s">
        <v>260</v>
      </c>
      <c r="BM1472" s="217" t="s">
        <v>1938</v>
      </c>
    </row>
    <row r="1473" s="14" customFormat="1">
      <c r="A1473" s="14"/>
      <c r="B1473" s="230"/>
      <c r="C1473" s="231"/>
      <c r="D1473" s="221" t="s">
        <v>168</v>
      </c>
      <c r="E1473" s="232" t="s">
        <v>19</v>
      </c>
      <c r="F1473" s="233" t="s">
        <v>1939</v>
      </c>
      <c r="G1473" s="231"/>
      <c r="H1473" s="234">
        <v>4.5</v>
      </c>
      <c r="I1473" s="235"/>
      <c r="J1473" s="231"/>
      <c r="K1473" s="231"/>
      <c r="L1473" s="236"/>
      <c r="M1473" s="237"/>
      <c r="N1473" s="238"/>
      <c r="O1473" s="238"/>
      <c r="P1473" s="238"/>
      <c r="Q1473" s="238"/>
      <c r="R1473" s="238"/>
      <c r="S1473" s="238"/>
      <c r="T1473" s="23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40" t="s">
        <v>168</v>
      </c>
      <c r="AU1473" s="240" t="s">
        <v>82</v>
      </c>
      <c r="AV1473" s="14" t="s">
        <v>82</v>
      </c>
      <c r="AW1473" s="14" t="s">
        <v>33</v>
      </c>
      <c r="AX1473" s="14" t="s">
        <v>72</v>
      </c>
      <c r="AY1473" s="240" t="s">
        <v>159</v>
      </c>
    </row>
    <row r="1474" s="15" customFormat="1">
      <c r="A1474" s="15"/>
      <c r="B1474" s="241"/>
      <c r="C1474" s="242"/>
      <c r="D1474" s="221" t="s">
        <v>168</v>
      </c>
      <c r="E1474" s="243" t="s">
        <v>19</v>
      </c>
      <c r="F1474" s="244" t="s">
        <v>173</v>
      </c>
      <c r="G1474" s="242"/>
      <c r="H1474" s="245">
        <v>4.5</v>
      </c>
      <c r="I1474" s="246"/>
      <c r="J1474" s="242"/>
      <c r="K1474" s="242"/>
      <c r="L1474" s="247"/>
      <c r="M1474" s="248"/>
      <c r="N1474" s="249"/>
      <c r="O1474" s="249"/>
      <c r="P1474" s="249"/>
      <c r="Q1474" s="249"/>
      <c r="R1474" s="249"/>
      <c r="S1474" s="249"/>
      <c r="T1474" s="250"/>
      <c r="U1474" s="15"/>
      <c r="V1474" s="15"/>
      <c r="W1474" s="15"/>
      <c r="X1474" s="15"/>
      <c r="Y1474" s="15"/>
      <c r="Z1474" s="15"/>
      <c r="AA1474" s="15"/>
      <c r="AB1474" s="15"/>
      <c r="AC1474" s="15"/>
      <c r="AD1474" s="15"/>
      <c r="AE1474" s="15"/>
      <c r="AT1474" s="251" t="s">
        <v>168</v>
      </c>
      <c r="AU1474" s="251" t="s">
        <v>82</v>
      </c>
      <c r="AV1474" s="15" t="s">
        <v>174</v>
      </c>
      <c r="AW1474" s="15" t="s">
        <v>33</v>
      </c>
      <c r="AX1474" s="15" t="s">
        <v>80</v>
      </c>
      <c r="AY1474" s="251" t="s">
        <v>159</v>
      </c>
    </row>
    <row r="1475" s="2" customFormat="1" ht="16.5" customHeight="1">
      <c r="A1475" s="40"/>
      <c r="B1475" s="41"/>
      <c r="C1475" s="263" t="s">
        <v>1940</v>
      </c>
      <c r="D1475" s="263" t="s">
        <v>413</v>
      </c>
      <c r="E1475" s="264" t="s">
        <v>1941</v>
      </c>
      <c r="F1475" s="265" t="s">
        <v>1942</v>
      </c>
      <c r="G1475" s="266" t="s">
        <v>270</v>
      </c>
      <c r="H1475" s="267">
        <v>4.9500000000000002</v>
      </c>
      <c r="I1475" s="268"/>
      <c r="J1475" s="269">
        <f>ROUND(I1475*H1475,2)</f>
        <v>0</v>
      </c>
      <c r="K1475" s="265" t="s">
        <v>1783</v>
      </c>
      <c r="L1475" s="270"/>
      <c r="M1475" s="271" t="s">
        <v>19</v>
      </c>
      <c r="N1475" s="272" t="s">
        <v>43</v>
      </c>
      <c r="O1475" s="86"/>
      <c r="P1475" s="215">
        <f>O1475*H1475</f>
        <v>0</v>
      </c>
      <c r="Q1475" s="215">
        <v>0.00021000000000000001</v>
      </c>
      <c r="R1475" s="215">
        <f>Q1475*H1475</f>
        <v>0.0010395000000000001</v>
      </c>
      <c r="S1475" s="215">
        <v>0</v>
      </c>
      <c r="T1475" s="216">
        <f>S1475*H1475</f>
        <v>0</v>
      </c>
      <c r="U1475" s="40"/>
      <c r="V1475" s="40"/>
      <c r="W1475" s="40"/>
      <c r="X1475" s="40"/>
      <c r="Y1475" s="40"/>
      <c r="Z1475" s="40"/>
      <c r="AA1475" s="40"/>
      <c r="AB1475" s="40"/>
      <c r="AC1475" s="40"/>
      <c r="AD1475" s="40"/>
      <c r="AE1475" s="40"/>
      <c r="AR1475" s="217" t="s">
        <v>407</v>
      </c>
      <c r="AT1475" s="217" t="s">
        <v>413</v>
      </c>
      <c r="AU1475" s="217" t="s">
        <v>82</v>
      </c>
      <c r="AY1475" s="19" t="s">
        <v>159</v>
      </c>
      <c r="BE1475" s="218">
        <f>IF(N1475="základní",J1475,0)</f>
        <v>0</v>
      </c>
      <c r="BF1475" s="218">
        <f>IF(N1475="snížená",J1475,0)</f>
        <v>0</v>
      </c>
      <c r="BG1475" s="218">
        <f>IF(N1475="zákl. přenesená",J1475,0)</f>
        <v>0</v>
      </c>
      <c r="BH1475" s="218">
        <f>IF(N1475="sníž. přenesená",J1475,0)</f>
        <v>0</v>
      </c>
      <c r="BI1475" s="218">
        <f>IF(N1475="nulová",J1475,0)</f>
        <v>0</v>
      </c>
      <c r="BJ1475" s="19" t="s">
        <v>80</v>
      </c>
      <c r="BK1475" s="218">
        <f>ROUND(I1475*H1475,2)</f>
        <v>0</v>
      </c>
      <c r="BL1475" s="19" t="s">
        <v>260</v>
      </c>
      <c r="BM1475" s="217" t="s">
        <v>1943</v>
      </c>
    </row>
    <row r="1476" s="14" customFormat="1">
      <c r="A1476" s="14"/>
      <c r="B1476" s="230"/>
      <c r="C1476" s="231"/>
      <c r="D1476" s="221" t="s">
        <v>168</v>
      </c>
      <c r="E1476" s="231"/>
      <c r="F1476" s="233" t="s">
        <v>1944</v>
      </c>
      <c r="G1476" s="231"/>
      <c r="H1476" s="234">
        <v>4.9500000000000002</v>
      </c>
      <c r="I1476" s="235"/>
      <c r="J1476" s="231"/>
      <c r="K1476" s="231"/>
      <c r="L1476" s="236"/>
      <c r="M1476" s="237"/>
      <c r="N1476" s="238"/>
      <c r="O1476" s="238"/>
      <c r="P1476" s="238"/>
      <c r="Q1476" s="238"/>
      <c r="R1476" s="238"/>
      <c r="S1476" s="238"/>
      <c r="T1476" s="239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40" t="s">
        <v>168</v>
      </c>
      <c r="AU1476" s="240" t="s">
        <v>82</v>
      </c>
      <c r="AV1476" s="14" t="s">
        <v>82</v>
      </c>
      <c r="AW1476" s="14" t="s">
        <v>4</v>
      </c>
      <c r="AX1476" s="14" t="s">
        <v>80</v>
      </c>
      <c r="AY1476" s="240" t="s">
        <v>159</v>
      </c>
    </row>
    <row r="1477" s="2" customFormat="1" ht="24.15" customHeight="1">
      <c r="A1477" s="40"/>
      <c r="B1477" s="41"/>
      <c r="C1477" s="206" t="s">
        <v>1945</v>
      </c>
      <c r="D1477" s="206" t="s">
        <v>161</v>
      </c>
      <c r="E1477" s="207" t="s">
        <v>1946</v>
      </c>
      <c r="F1477" s="208" t="s">
        <v>1947</v>
      </c>
      <c r="G1477" s="209" t="s">
        <v>207</v>
      </c>
      <c r="H1477" s="210">
        <v>3.5390000000000001</v>
      </c>
      <c r="I1477" s="211"/>
      <c r="J1477" s="212">
        <f>ROUND(I1477*H1477,2)</f>
        <v>0</v>
      </c>
      <c r="K1477" s="208" t="s">
        <v>165</v>
      </c>
      <c r="L1477" s="46"/>
      <c r="M1477" s="213" t="s">
        <v>19</v>
      </c>
      <c r="N1477" s="214" t="s">
        <v>43</v>
      </c>
      <c r="O1477" s="86"/>
      <c r="P1477" s="215">
        <f>O1477*H1477</f>
        <v>0</v>
      </c>
      <c r="Q1477" s="215">
        <v>0</v>
      </c>
      <c r="R1477" s="215">
        <f>Q1477*H1477</f>
        <v>0</v>
      </c>
      <c r="S1477" s="215">
        <v>0</v>
      </c>
      <c r="T1477" s="216">
        <f>S1477*H1477</f>
        <v>0</v>
      </c>
      <c r="U1477" s="40"/>
      <c r="V1477" s="40"/>
      <c r="W1477" s="40"/>
      <c r="X1477" s="40"/>
      <c r="Y1477" s="40"/>
      <c r="Z1477" s="40"/>
      <c r="AA1477" s="40"/>
      <c r="AB1477" s="40"/>
      <c r="AC1477" s="40"/>
      <c r="AD1477" s="40"/>
      <c r="AE1477" s="40"/>
      <c r="AR1477" s="217" t="s">
        <v>260</v>
      </c>
      <c r="AT1477" s="217" t="s">
        <v>161</v>
      </c>
      <c r="AU1477" s="217" t="s">
        <v>82</v>
      </c>
      <c r="AY1477" s="19" t="s">
        <v>159</v>
      </c>
      <c r="BE1477" s="218">
        <f>IF(N1477="základní",J1477,0)</f>
        <v>0</v>
      </c>
      <c r="BF1477" s="218">
        <f>IF(N1477="snížená",J1477,0)</f>
        <v>0</v>
      </c>
      <c r="BG1477" s="218">
        <f>IF(N1477="zákl. přenesená",J1477,0)</f>
        <v>0</v>
      </c>
      <c r="BH1477" s="218">
        <f>IF(N1477="sníž. přenesená",J1477,0)</f>
        <v>0</v>
      </c>
      <c r="BI1477" s="218">
        <f>IF(N1477="nulová",J1477,0)</f>
        <v>0</v>
      </c>
      <c r="BJ1477" s="19" t="s">
        <v>80</v>
      </c>
      <c r="BK1477" s="218">
        <f>ROUND(I1477*H1477,2)</f>
        <v>0</v>
      </c>
      <c r="BL1477" s="19" t="s">
        <v>260</v>
      </c>
      <c r="BM1477" s="217" t="s">
        <v>1948</v>
      </c>
    </row>
    <row r="1478" s="12" customFormat="1" ht="22.8" customHeight="1">
      <c r="A1478" s="12"/>
      <c r="B1478" s="190"/>
      <c r="C1478" s="191"/>
      <c r="D1478" s="192" t="s">
        <v>71</v>
      </c>
      <c r="E1478" s="204" t="s">
        <v>1949</v>
      </c>
      <c r="F1478" s="204" t="s">
        <v>1950</v>
      </c>
      <c r="G1478" s="191"/>
      <c r="H1478" s="191"/>
      <c r="I1478" s="194"/>
      <c r="J1478" s="205">
        <f>BK1478</f>
        <v>0</v>
      </c>
      <c r="K1478" s="191"/>
      <c r="L1478" s="196"/>
      <c r="M1478" s="197"/>
      <c r="N1478" s="198"/>
      <c r="O1478" s="198"/>
      <c r="P1478" s="199">
        <f>SUM(P1479:P1540)</f>
        <v>0</v>
      </c>
      <c r="Q1478" s="198"/>
      <c r="R1478" s="199">
        <f>SUM(R1479:R1540)</f>
        <v>2.0282992000000002</v>
      </c>
      <c r="S1478" s="198"/>
      <c r="T1478" s="200">
        <f>SUM(T1479:T1540)</f>
        <v>0</v>
      </c>
      <c r="U1478" s="12"/>
      <c r="V1478" s="12"/>
      <c r="W1478" s="12"/>
      <c r="X1478" s="12"/>
      <c r="Y1478" s="12"/>
      <c r="Z1478" s="12"/>
      <c r="AA1478" s="12"/>
      <c r="AB1478" s="12"/>
      <c r="AC1478" s="12"/>
      <c r="AD1478" s="12"/>
      <c r="AE1478" s="12"/>
      <c r="AR1478" s="201" t="s">
        <v>82</v>
      </c>
      <c r="AT1478" s="202" t="s">
        <v>71</v>
      </c>
      <c r="AU1478" s="202" t="s">
        <v>80</v>
      </c>
      <c r="AY1478" s="201" t="s">
        <v>159</v>
      </c>
      <c r="BK1478" s="203">
        <f>SUM(BK1479:BK1540)</f>
        <v>0</v>
      </c>
    </row>
    <row r="1479" s="2" customFormat="1" ht="24.15" customHeight="1">
      <c r="A1479" s="40"/>
      <c r="B1479" s="41"/>
      <c r="C1479" s="206" t="s">
        <v>1951</v>
      </c>
      <c r="D1479" s="206" t="s">
        <v>161</v>
      </c>
      <c r="E1479" s="207" t="s">
        <v>1952</v>
      </c>
      <c r="F1479" s="208" t="s">
        <v>1953</v>
      </c>
      <c r="G1479" s="209" t="s">
        <v>263</v>
      </c>
      <c r="H1479" s="210">
        <v>106.5</v>
      </c>
      <c r="I1479" s="211"/>
      <c r="J1479" s="212">
        <f>ROUND(I1479*H1479,2)</f>
        <v>0</v>
      </c>
      <c r="K1479" s="208" t="s">
        <v>165</v>
      </c>
      <c r="L1479" s="46"/>
      <c r="M1479" s="213" t="s">
        <v>19</v>
      </c>
      <c r="N1479" s="214" t="s">
        <v>43</v>
      </c>
      <c r="O1479" s="86"/>
      <c r="P1479" s="215">
        <f>O1479*H1479</f>
        <v>0</v>
      </c>
      <c r="Q1479" s="215">
        <v>0.0053</v>
      </c>
      <c r="R1479" s="215">
        <f>Q1479*H1479</f>
        <v>0.56445000000000001</v>
      </c>
      <c r="S1479" s="215">
        <v>0</v>
      </c>
      <c r="T1479" s="216">
        <f>S1479*H1479</f>
        <v>0</v>
      </c>
      <c r="U1479" s="40"/>
      <c r="V1479" s="40"/>
      <c r="W1479" s="40"/>
      <c r="X1479" s="40"/>
      <c r="Y1479" s="40"/>
      <c r="Z1479" s="40"/>
      <c r="AA1479" s="40"/>
      <c r="AB1479" s="40"/>
      <c r="AC1479" s="40"/>
      <c r="AD1479" s="40"/>
      <c r="AE1479" s="40"/>
      <c r="AR1479" s="217" t="s">
        <v>260</v>
      </c>
      <c r="AT1479" s="217" t="s">
        <v>161</v>
      </c>
      <c r="AU1479" s="217" t="s">
        <v>82</v>
      </c>
      <c r="AY1479" s="19" t="s">
        <v>159</v>
      </c>
      <c r="BE1479" s="218">
        <f>IF(N1479="základní",J1479,0)</f>
        <v>0</v>
      </c>
      <c r="BF1479" s="218">
        <f>IF(N1479="snížená",J1479,0)</f>
        <v>0</v>
      </c>
      <c r="BG1479" s="218">
        <f>IF(N1479="zákl. přenesená",J1479,0)</f>
        <v>0</v>
      </c>
      <c r="BH1479" s="218">
        <f>IF(N1479="sníž. přenesená",J1479,0)</f>
        <v>0</v>
      </c>
      <c r="BI1479" s="218">
        <f>IF(N1479="nulová",J1479,0)</f>
        <v>0</v>
      </c>
      <c r="BJ1479" s="19" t="s">
        <v>80</v>
      </c>
      <c r="BK1479" s="218">
        <f>ROUND(I1479*H1479,2)</f>
        <v>0</v>
      </c>
      <c r="BL1479" s="19" t="s">
        <v>260</v>
      </c>
      <c r="BM1479" s="217" t="s">
        <v>1954</v>
      </c>
    </row>
    <row r="1480" s="13" customFormat="1">
      <c r="A1480" s="13"/>
      <c r="B1480" s="219"/>
      <c r="C1480" s="220"/>
      <c r="D1480" s="221" t="s">
        <v>168</v>
      </c>
      <c r="E1480" s="222" t="s">
        <v>19</v>
      </c>
      <c r="F1480" s="223" t="s">
        <v>314</v>
      </c>
      <c r="G1480" s="220"/>
      <c r="H1480" s="222" t="s">
        <v>19</v>
      </c>
      <c r="I1480" s="224"/>
      <c r="J1480" s="220"/>
      <c r="K1480" s="220"/>
      <c r="L1480" s="225"/>
      <c r="M1480" s="226"/>
      <c r="N1480" s="227"/>
      <c r="O1480" s="227"/>
      <c r="P1480" s="227"/>
      <c r="Q1480" s="227"/>
      <c r="R1480" s="227"/>
      <c r="S1480" s="227"/>
      <c r="T1480" s="228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29" t="s">
        <v>168</v>
      </c>
      <c r="AU1480" s="229" t="s">
        <v>82</v>
      </c>
      <c r="AV1480" s="13" t="s">
        <v>80</v>
      </c>
      <c r="AW1480" s="13" t="s">
        <v>33</v>
      </c>
      <c r="AX1480" s="13" t="s">
        <v>72</v>
      </c>
      <c r="AY1480" s="229" t="s">
        <v>159</v>
      </c>
    </row>
    <row r="1481" s="14" customFormat="1">
      <c r="A1481" s="14"/>
      <c r="B1481" s="230"/>
      <c r="C1481" s="231"/>
      <c r="D1481" s="221" t="s">
        <v>168</v>
      </c>
      <c r="E1481" s="232" t="s">
        <v>19</v>
      </c>
      <c r="F1481" s="233" t="s">
        <v>387</v>
      </c>
      <c r="G1481" s="231"/>
      <c r="H1481" s="234">
        <v>36.07</v>
      </c>
      <c r="I1481" s="235"/>
      <c r="J1481" s="231"/>
      <c r="K1481" s="231"/>
      <c r="L1481" s="236"/>
      <c r="M1481" s="237"/>
      <c r="N1481" s="238"/>
      <c r="O1481" s="238"/>
      <c r="P1481" s="238"/>
      <c r="Q1481" s="238"/>
      <c r="R1481" s="238"/>
      <c r="S1481" s="238"/>
      <c r="T1481" s="239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40" t="s">
        <v>168</v>
      </c>
      <c r="AU1481" s="240" t="s">
        <v>82</v>
      </c>
      <c r="AV1481" s="14" t="s">
        <v>82</v>
      </c>
      <c r="AW1481" s="14" t="s">
        <v>33</v>
      </c>
      <c r="AX1481" s="14" t="s">
        <v>72</v>
      </c>
      <c r="AY1481" s="240" t="s">
        <v>159</v>
      </c>
    </row>
    <row r="1482" s="14" customFormat="1">
      <c r="A1482" s="14"/>
      <c r="B1482" s="230"/>
      <c r="C1482" s="231"/>
      <c r="D1482" s="221" t="s">
        <v>168</v>
      </c>
      <c r="E1482" s="232" t="s">
        <v>19</v>
      </c>
      <c r="F1482" s="233" t="s">
        <v>388</v>
      </c>
      <c r="G1482" s="231"/>
      <c r="H1482" s="234">
        <v>7.2000000000000002</v>
      </c>
      <c r="I1482" s="235"/>
      <c r="J1482" s="231"/>
      <c r="K1482" s="231"/>
      <c r="L1482" s="236"/>
      <c r="M1482" s="237"/>
      <c r="N1482" s="238"/>
      <c r="O1482" s="238"/>
      <c r="P1482" s="238"/>
      <c r="Q1482" s="238"/>
      <c r="R1482" s="238"/>
      <c r="S1482" s="238"/>
      <c r="T1482" s="239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40" t="s">
        <v>168</v>
      </c>
      <c r="AU1482" s="240" t="s">
        <v>82</v>
      </c>
      <c r="AV1482" s="14" t="s">
        <v>82</v>
      </c>
      <c r="AW1482" s="14" t="s">
        <v>33</v>
      </c>
      <c r="AX1482" s="14" t="s">
        <v>72</v>
      </c>
      <c r="AY1482" s="240" t="s">
        <v>159</v>
      </c>
    </row>
    <row r="1483" s="15" customFormat="1">
      <c r="A1483" s="15"/>
      <c r="B1483" s="241"/>
      <c r="C1483" s="242"/>
      <c r="D1483" s="221" t="s">
        <v>168</v>
      </c>
      <c r="E1483" s="243" t="s">
        <v>19</v>
      </c>
      <c r="F1483" s="244" t="s">
        <v>173</v>
      </c>
      <c r="G1483" s="242"/>
      <c r="H1483" s="245">
        <v>43.270000000000003</v>
      </c>
      <c r="I1483" s="246"/>
      <c r="J1483" s="242"/>
      <c r="K1483" s="242"/>
      <c r="L1483" s="247"/>
      <c r="M1483" s="248"/>
      <c r="N1483" s="249"/>
      <c r="O1483" s="249"/>
      <c r="P1483" s="249"/>
      <c r="Q1483" s="249"/>
      <c r="R1483" s="249"/>
      <c r="S1483" s="249"/>
      <c r="T1483" s="250"/>
      <c r="U1483" s="15"/>
      <c r="V1483" s="15"/>
      <c r="W1483" s="15"/>
      <c r="X1483" s="15"/>
      <c r="Y1483" s="15"/>
      <c r="Z1483" s="15"/>
      <c r="AA1483" s="15"/>
      <c r="AB1483" s="15"/>
      <c r="AC1483" s="15"/>
      <c r="AD1483" s="15"/>
      <c r="AE1483" s="15"/>
      <c r="AT1483" s="251" t="s">
        <v>168</v>
      </c>
      <c r="AU1483" s="251" t="s">
        <v>82</v>
      </c>
      <c r="AV1483" s="15" t="s">
        <v>174</v>
      </c>
      <c r="AW1483" s="15" t="s">
        <v>33</v>
      </c>
      <c r="AX1483" s="15" t="s">
        <v>72</v>
      </c>
      <c r="AY1483" s="251" t="s">
        <v>159</v>
      </c>
    </row>
    <row r="1484" s="13" customFormat="1">
      <c r="A1484" s="13"/>
      <c r="B1484" s="219"/>
      <c r="C1484" s="220"/>
      <c r="D1484" s="221" t="s">
        <v>168</v>
      </c>
      <c r="E1484" s="222" t="s">
        <v>19</v>
      </c>
      <c r="F1484" s="223" t="s">
        <v>265</v>
      </c>
      <c r="G1484" s="220"/>
      <c r="H1484" s="222" t="s">
        <v>19</v>
      </c>
      <c r="I1484" s="224"/>
      <c r="J1484" s="220"/>
      <c r="K1484" s="220"/>
      <c r="L1484" s="225"/>
      <c r="M1484" s="226"/>
      <c r="N1484" s="227"/>
      <c r="O1484" s="227"/>
      <c r="P1484" s="227"/>
      <c r="Q1484" s="227"/>
      <c r="R1484" s="227"/>
      <c r="S1484" s="227"/>
      <c r="T1484" s="22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29" t="s">
        <v>168</v>
      </c>
      <c r="AU1484" s="229" t="s">
        <v>82</v>
      </c>
      <c r="AV1484" s="13" t="s">
        <v>80</v>
      </c>
      <c r="AW1484" s="13" t="s">
        <v>33</v>
      </c>
      <c r="AX1484" s="13" t="s">
        <v>72</v>
      </c>
      <c r="AY1484" s="229" t="s">
        <v>159</v>
      </c>
    </row>
    <row r="1485" s="14" customFormat="1">
      <c r="A1485" s="14"/>
      <c r="B1485" s="230"/>
      <c r="C1485" s="231"/>
      <c r="D1485" s="221" t="s">
        <v>168</v>
      </c>
      <c r="E1485" s="232" t="s">
        <v>19</v>
      </c>
      <c r="F1485" s="233" t="s">
        <v>389</v>
      </c>
      <c r="G1485" s="231"/>
      <c r="H1485" s="234">
        <v>3.6800000000000002</v>
      </c>
      <c r="I1485" s="235"/>
      <c r="J1485" s="231"/>
      <c r="K1485" s="231"/>
      <c r="L1485" s="236"/>
      <c r="M1485" s="237"/>
      <c r="N1485" s="238"/>
      <c r="O1485" s="238"/>
      <c r="P1485" s="238"/>
      <c r="Q1485" s="238"/>
      <c r="R1485" s="238"/>
      <c r="S1485" s="238"/>
      <c r="T1485" s="239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40" t="s">
        <v>168</v>
      </c>
      <c r="AU1485" s="240" t="s">
        <v>82</v>
      </c>
      <c r="AV1485" s="14" t="s">
        <v>82</v>
      </c>
      <c r="AW1485" s="14" t="s">
        <v>33</v>
      </c>
      <c r="AX1485" s="14" t="s">
        <v>72</v>
      </c>
      <c r="AY1485" s="240" t="s">
        <v>159</v>
      </c>
    </row>
    <row r="1486" s="14" customFormat="1">
      <c r="A1486" s="14"/>
      <c r="B1486" s="230"/>
      <c r="C1486" s="231"/>
      <c r="D1486" s="221" t="s">
        <v>168</v>
      </c>
      <c r="E1486" s="232" t="s">
        <v>19</v>
      </c>
      <c r="F1486" s="233" t="s">
        <v>390</v>
      </c>
      <c r="G1486" s="231"/>
      <c r="H1486" s="234">
        <v>17.199999999999999</v>
      </c>
      <c r="I1486" s="235"/>
      <c r="J1486" s="231"/>
      <c r="K1486" s="231"/>
      <c r="L1486" s="236"/>
      <c r="M1486" s="237"/>
      <c r="N1486" s="238"/>
      <c r="O1486" s="238"/>
      <c r="P1486" s="238"/>
      <c r="Q1486" s="238"/>
      <c r="R1486" s="238"/>
      <c r="S1486" s="238"/>
      <c r="T1486" s="23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40" t="s">
        <v>168</v>
      </c>
      <c r="AU1486" s="240" t="s">
        <v>82</v>
      </c>
      <c r="AV1486" s="14" t="s">
        <v>82</v>
      </c>
      <c r="AW1486" s="14" t="s">
        <v>33</v>
      </c>
      <c r="AX1486" s="14" t="s">
        <v>72</v>
      </c>
      <c r="AY1486" s="240" t="s">
        <v>159</v>
      </c>
    </row>
    <row r="1487" s="14" customFormat="1">
      <c r="A1487" s="14"/>
      <c r="B1487" s="230"/>
      <c r="C1487" s="231"/>
      <c r="D1487" s="221" t="s">
        <v>168</v>
      </c>
      <c r="E1487" s="232" t="s">
        <v>19</v>
      </c>
      <c r="F1487" s="233" t="s">
        <v>391</v>
      </c>
      <c r="G1487" s="231"/>
      <c r="H1487" s="234">
        <v>7</v>
      </c>
      <c r="I1487" s="235"/>
      <c r="J1487" s="231"/>
      <c r="K1487" s="231"/>
      <c r="L1487" s="236"/>
      <c r="M1487" s="237"/>
      <c r="N1487" s="238"/>
      <c r="O1487" s="238"/>
      <c r="P1487" s="238"/>
      <c r="Q1487" s="238"/>
      <c r="R1487" s="238"/>
      <c r="S1487" s="238"/>
      <c r="T1487" s="239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40" t="s">
        <v>168</v>
      </c>
      <c r="AU1487" s="240" t="s">
        <v>82</v>
      </c>
      <c r="AV1487" s="14" t="s">
        <v>82</v>
      </c>
      <c r="AW1487" s="14" t="s">
        <v>33</v>
      </c>
      <c r="AX1487" s="14" t="s">
        <v>72</v>
      </c>
      <c r="AY1487" s="240" t="s">
        <v>159</v>
      </c>
    </row>
    <row r="1488" s="14" customFormat="1">
      <c r="A1488" s="14"/>
      <c r="B1488" s="230"/>
      <c r="C1488" s="231"/>
      <c r="D1488" s="221" t="s">
        <v>168</v>
      </c>
      <c r="E1488" s="232" t="s">
        <v>19</v>
      </c>
      <c r="F1488" s="233" t="s">
        <v>392</v>
      </c>
      <c r="G1488" s="231"/>
      <c r="H1488" s="234">
        <v>13.199999999999999</v>
      </c>
      <c r="I1488" s="235"/>
      <c r="J1488" s="231"/>
      <c r="K1488" s="231"/>
      <c r="L1488" s="236"/>
      <c r="M1488" s="237"/>
      <c r="N1488" s="238"/>
      <c r="O1488" s="238"/>
      <c r="P1488" s="238"/>
      <c r="Q1488" s="238"/>
      <c r="R1488" s="238"/>
      <c r="S1488" s="238"/>
      <c r="T1488" s="23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40" t="s">
        <v>168</v>
      </c>
      <c r="AU1488" s="240" t="s">
        <v>82</v>
      </c>
      <c r="AV1488" s="14" t="s">
        <v>82</v>
      </c>
      <c r="AW1488" s="14" t="s">
        <v>33</v>
      </c>
      <c r="AX1488" s="14" t="s">
        <v>72</v>
      </c>
      <c r="AY1488" s="240" t="s">
        <v>159</v>
      </c>
    </row>
    <row r="1489" s="14" customFormat="1">
      <c r="A1489" s="14"/>
      <c r="B1489" s="230"/>
      <c r="C1489" s="231"/>
      <c r="D1489" s="221" t="s">
        <v>168</v>
      </c>
      <c r="E1489" s="232" t="s">
        <v>19</v>
      </c>
      <c r="F1489" s="233" t="s">
        <v>393</v>
      </c>
      <c r="G1489" s="231"/>
      <c r="H1489" s="234">
        <v>1.95</v>
      </c>
      <c r="I1489" s="235"/>
      <c r="J1489" s="231"/>
      <c r="K1489" s="231"/>
      <c r="L1489" s="236"/>
      <c r="M1489" s="237"/>
      <c r="N1489" s="238"/>
      <c r="O1489" s="238"/>
      <c r="P1489" s="238"/>
      <c r="Q1489" s="238"/>
      <c r="R1489" s="238"/>
      <c r="S1489" s="238"/>
      <c r="T1489" s="23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40" t="s">
        <v>168</v>
      </c>
      <c r="AU1489" s="240" t="s">
        <v>82</v>
      </c>
      <c r="AV1489" s="14" t="s">
        <v>82</v>
      </c>
      <c r="AW1489" s="14" t="s">
        <v>33</v>
      </c>
      <c r="AX1489" s="14" t="s">
        <v>72</v>
      </c>
      <c r="AY1489" s="240" t="s">
        <v>159</v>
      </c>
    </row>
    <row r="1490" s="14" customFormat="1">
      <c r="A1490" s="14"/>
      <c r="B1490" s="230"/>
      <c r="C1490" s="231"/>
      <c r="D1490" s="221" t="s">
        <v>168</v>
      </c>
      <c r="E1490" s="232" t="s">
        <v>19</v>
      </c>
      <c r="F1490" s="233" t="s">
        <v>394</v>
      </c>
      <c r="G1490" s="231"/>
      <c r="H1490" s="234">
        <v>9.5999999999999996</v>
      </c>
      <c r="I1490" s="235"/>
      <c r="J1490" s="231"/>
      <c r="K1490" s="231"/>
      <c r="L1490" s="236"/>
      <c r="M1490" s="237"/>
      <c r="N1490" s="238"/>
      <c r="O1490" s="238"/>
      <c r="P1490" s="238"/>
      <c r="Q1490" s="238"/>
      <c r="R1490" s="238"/>
      <c r="S1490" s="238"/>
      <c r="T1490" s="23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40" t="s">
        <v>168</v>
      </c>
      <c r="AU1490" s="240" t="s">
        <v>82</v>
      </c>
      <c r="AV1490" s="14" t="s">
        <v>82</v>
      </c>
      <c r="AW1490" s="14" t="s">
        <v>33</v>
      </c>
      <c r="AX1490" s="14" t="s">
        <v>72</v>
      </c>
      <c r="AY1490" s="240" t="s">
        <v>159</v>
      </c>
    </row>
    <row r="1491" s="14" customFormat="1">
      <c r="A1491" s="14"/>
      <c r="B1491" s="230"/>
      <c r="C1491" s="231"/>
      <c r="D1491" s="221" t="s">
        <v>168</v>
      </c>
      <c r="E1491" s="232" t="s">
        <v>19</v>
      </c>
      <c r="F1491" s="233" t="s">
        <v>395</v>
      </c>
      <c r="G1491" s="231"/>
      <c r="H1491" s="234">
        <v>10.6</v>
      </c>
      <c r="I1491" s="235"/>
      <c r="J1491" s="231"/>
      <c r="K1491" s="231"/>
      <c r="L1491" s="236"/>
      <c r="M1491" s="237"/>
      <c r="N1491" s="238"/>
      <c r="O1491" s="238"/>
      <c r="P1491" s="238"/>
      <c r="Q1491" s="238"/>
      <c r="R1491" s="238"/>
      <c r="S1491" s="238"/>
      <c r="T1491" s="23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40" t="s">
        <v>168</v>
      </c>
      <c r="AU1491" s="240" t="s">
        <v>82</v>
      </c>
      <c r="AV1491" s="14" t="s">
        <v>82</v>
      </c>
      <c r="AW1491" s="14" t="s">
        <v>33</v>
      </c>
      <c r="AX1491" s="14" t="s">
        <v>72</v>
      </c>
      <c r="AY1491" s="240" t="s">
        <v>159</v>
      </c>
    </row>
    <row r="1492" s="15" customFormat="1">
      <c r="A1492" s="15"/>
      <c r="B1492" s="241"/>
      <c r="C1492" s="242"/>
      <c r="D1492" s="221" t="s">
        <v>168</v>
      </c>
      <c r="E1492" s="243" t="s">
        <v>19</v>
      </c>
      <c r="F1492" s="244" t="s">
        <v>173</v>
      </c>
      <c r="G1492" s="242"/>
      <c r="H1492" s="245">
        <v>63.229999999999997</v>
      </c>
      <c r="I1492" s="246"/>
      <c r="J1492" s="242"/>
      <c r="K1492" s="242"/>
      <c r="L1492" s="247"/>
      <c r="M1492" s="248"/>
      <c r="N1492" s="249"/>
      <c r="O1492" s="249"/>
      <c r="P1492" s="249"/>
      <c r="Q1492" s="249"/>
      <c r="R1492" s="249"/>
      <c r="S1492" s="249"/>
      <c r="T1492" s="250"/>
      <c r="U1492" s="15"/>
      <c r="V1492" s="15"/>
      <c r="W1492" s="15"/>
      <c r="X1492" s="15"/>
      <c r="Y1492" s="15"/>
      <c r="Z1492" s="15"/>
      <c r="AA1492" s="15"/>
      <c r="AB1492" s="15"/>
      <c r="AC1492" s="15"/>
      <c r="AD1492" s="15"/>
      <c r="AE1492" s="15"/>
      <c r="AT1492" s="251" t="s">
        <v>168</v>
      </c>
      <c r="AU1492" s="251" t="s">
        <v>82</v>
      </c>
      <c r="AV1492" s="15" t="s">
        <v>174</v>
      </c>
      <c r="AW1492" s="15" t="s">
        <v>33</v>
      </c>
      <c r="AX1492" s="15" t="s">
        <v>72</v>
      </c>
      <c r="AY1492" s="251" t="s">
        <v>159</v>
      </c>
    </row>
    <row r="1493" s="16" customFormat="1">
      <c r="A1493" s="16"/>
      <c r="B1493" s="252"/>
      <c r="C1493" s="253"/>
      <c r="D1493" s="221" t="s">
        <v>168</v>
      </c>
      <c r="E1493" s="254" t="s">
        <v>19</v>
      </c>
      <c r="F1493" s="255" t="s">
        <v>179</v>
      </c>
      <c r="G1493" s="253"/>
      <c r="H1493" s="256">
        <v>106.5</v>
      </c>
      <c r="I1493" s="257"/>
      <c r="J1493" s="253"/>
      <c r="K1493" s="253"/>
      <c r="L1493" s="258"/>
      <c r="M1493" s="259"/>
      <c r="N1493" s="260"/>
      <c r="O1493" s="260"/>
      <c r="P1493" s="260"/>
      <c r="Q1493" s="260"/>
      <c r="R1493" s="260"/>
      <c r="S1493" s="260"/>
      <c r="T1493" s="261"/>
      <c r="U1493" s="16"/>
      <c r="V1493" s="16"/>
      <c r="W1493" s="16"/>
      <c r="X1493" s="16"/>
      <c r="Y1493" s="16"/>
      <c r="Z1493" s="16"/>
      <c r="AA1493" s="16"/>
      <c r="AB1493" s="16"/>
      <c r="AC1493" s="16"/>
      <c r="AD1493" s="16"/>
      <c r="AE1493" s="16"/>
      <c r="AT1493" s="262" t="s">
        <v>168</v>
      </c>
      <c r="AU1493" s="262" t="s">
        <v>82</v>
      </c>
      <c r="AV1493" s="16" t="s">
        <v>166</v>
      </c>
      <c r="AW1493" s="16" t="s">
        <v>33</v>
      </c>
      <c r="AX1493" s="16" t="s">
        <v>80</v>
      </c>
      <c r="AY1493" s="262" t="s">
        <v>159</v>
      </c>
    </row>
    <row r="1494" s="2" customFormat="1" ht="16.5" customHeight="1">
      <c r="A1494" s="40"/>
      <c r="B1494" s="41"/>
      <c r="C1494" s="263" t="s">
        <v>1955</v>
      </c>
      <c r="D1494" s="263" t="s">
        <v>413</v>
      </c>
      <c r="E1494" s="264" t="s">
        <v>1956</v>
      </c>
      <c r="F1494" s="265" t="s">
        <v>1957</v>
      </c>
      <c r="G1494" s="266" t="s">
        <v>263</v>
      </c>
      <c r="H1494" s="267">
        <v>111.825</v>
      </c>
      <c r="I1494" s="268"/>
      <c r="J1494" s="269">
        <f>ROUND(I1494*H1494,2)</f>
        <v>0</v>
      </c>
      <c r="K1494" s="265" t="s">
        <v>165</v>
      </c>
      <c r="L1494" s="270"/>
      <c r="M1494" s="271" t="s">
        <v>19</v>
      </c>
      <c r="N1494" s="272" t="s">
        <v>43</v>
      </c>
      <c r="O1494" s="86"/>
      <c r="P1494" s="215">
        <f>O1494*H1494</f>
        <v>0</v>
      </c>
      <c r="Q1494" s="215">
        <v>0.0126</v>
      </c>
      <c r="R1494" s="215">
        <f>Q1494*H1494</f>
        <v>1.408995</v>
      </c>
      <c r="S1494" s="215">
        <v>0</v>
      </c>
      <c r="T1494" s="216">
        <f>S1494*H1494</f>
        <v>0</v>
      </c>
      <c r="U1494" s="40"/>
      <c r="V1494" s="40"/>
      <c r="W1494" s="40"/>
      <c r="X1494" s="40"/>
      <c r="Y1494" s="40"/>
      <c r="Z1494" s="40"/>
      <c r="AA1494" s="40"/>
      <c r="AB1494" s="40"/>
      <c r="AC1494" s="40"/>
      <c r="AD1494" s="40"/>
      <c r="AE1494" s="40"/>
      <c r="AR1494" s="217" t="s">
        <v>407</v>
      </c>
      <c r="AT1494" s="217" t="s">
        <v>413</v>
      </c>
      <c r="AU1494" s="217" t="s">
        <v>82</v>
      </c>
      <c r="AY1494" s="19" t="s">
        <v>159</v>
      </c>
      <c r="BE1494" s="218">
        <f>IF(N1494="základní",J1494,0)</f>
        <v>0</v>
      </c>
      <c r="BF1494" s="218">
        <f>IF(N1494="snížená",J1494,0)</f>
        <v>0</v>
      </c>
      <c r="BG1494" s="218">
        <f>IF(N1494="zákl. přenesená",J1494,0)</f>
        <v>0</v>
      </c>
      <c r="BH1494" s="218">
        <f>IF(N1494="sníž. přenesená",J1494,0)</f>
        <v>0</v>
      </c>
      <c r="BI1494" s="218">
        <f>IF(N1494="nulová",J1494,0)</f>
        <v>0</v>
      </c>
      <c r="BJ1494" s="19" t="s">
        <v>80</v>
      </c>
      <c r="BK1494" s="218">
        <f>ROUND(I1494*H1494,2)</f>
        <v>0</v>
      </c>
      <c r="BL1494" s="19" t="s">
        <v>260</v>
      </c>
      <c r="BM1494" s="217" t="s">
        <v>1958</v>
      </c>
    </row>
    <row r="1495" s="14" customFormat="1">
      <c r="A1495" s="14"/>
      <c r="B1495" s="230"/>
      <c r="C1495" s="231"/>
      <c r="D1495" s="221" t="s">
        <v>168</v>
      </c>
      <c r="E1495" s="231"/>
      <c r="F1495" s="233" t="s">
        <v>1959</v>
      </c>
      <c r="G1495" s="231"/>
      <c r="H1495" s="234">
        <v>111.825</v>
      </c>
      <c r="I1495" s="235"/>
      <c r="J1495" s="231"/>
      <c r="K1495" s="231"/>
      <c r="L1495" s="236"/>
      <c r="M1495" s="237"/>
      <c r="N1495" s="238"/>
      <c r="O1495" s="238"/>
      <c r="P1495" s="238"/>
      <c r="Q1495" s="238"/>
      <c r="R1495" s="238"/>
      <c r="S1495" s="238"/>
      <c r="T1495" s="239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40" t="s">
        <v>168</v>
      </c>
      <c r="AU1495" s="240" t="s">
        <v>82</v>
      </c>
      <c r="AV1495" s="14" t="s">
        <v>82</v>
      </c>
      <c r="AW1495" s="14" t="s">
        <v>4</v>
      </c>
      <c r="AX1495" s="14" t="s">
        <v>80</v>
      </c>
      <c r="AY1495" s="240" t="s">
        <v>159</v>
      </c>
    </row>
    <row r="1496" s="2" customFormat="1" ht="21.75" customHeight="1">
      <c r="A1496" s="40"/>
      <c r="B1496" s="41"/>
      <c r="C1496" s="206" t="s">
        <v>1960</v>
      </c>
      <c r="D1496" s="206" t="s">
        <v>161</v>
      </c>
      <c r="E1496" s="207" t="s">
        <v>1961</v>
      </c>
      <c r="F1496" s="208" t="s">
        <v>1962</v>
      </c>
      <c r="G1496" s="209" t="s">
        <v>263</v>
      </c>
      <c r="H1496" s="210">
        <v>29.43</v>
      </c>
      <c r="I1496" s="211"/>
      <c r="J1496" s="212">
        <f>ROUND(I1496*H1496,2)</f>
        <v>0</v>
      </c>
      <c r="K1496" s="208" t="s">
        <v>165</v>
      </c>
      <c r="L1496" s="46"/>
      <c r="M1496" s="213" t="s">
        <v>19</v>
      </c>
      <c r="N1496" s="214" t="s">
        <v>43</v>
      </c>
      <c r="O1496" s="86"/>
      <c r="P1496" s="215">
        <f>O1496*H1496</f>
        <v>0</v>
      </c>
      <c r="Q1496" s="215">
        <v>0</v>
      </c>
      <c r="R1496" s="215">
        <f>Q1496*H1496</f>
        <v>0</v>
      </c>
      <c r="S1496" s="215">
        <v>0</v>
      </c>
      <c r="T1496" s="216">
        <f>S1496*H1496</f>
        <v>0</v>
      </c>
      <c r="U1496" s="40"/>
      <c r="V1496" s="40"/>
      <c r="W1496" s="40"/>
      <c r="X1496" s="40"/>
      <c r="Y1496" s="40"/>
      <c r="Z1496" s="40"/>
      <c r="AA1496" s="40"/>
      <c r="AB1496" s="40"/>
      <c r="AC1496" s="40"/>
      <c r="AD1496" s="40"/>
      <c r="AE1496" s="40"/>
      <c r="AR1496" s="217" t="s">
        <v>260</v>
      </c>
      <c r="AT1496" s="217" t="s">
        <v>161</v>
      </c>
      <c r="AU1496" s="217" t="s">
        <v>82</v>
      </c>
      <c r="AY1496" s="19" t="s">
        <v>159</v>
      </c>
      <c r="BE1496" s="218">
        <f>IF(N1496="základní",J1496,0)</f>
        <v>0</v>
      </c>
      <c r="BF1496" s="218">
        <f>IF(N1496="snížená",J1496,0)</f>
        <v>0</v>
      </c>
      <c r="BG1496" s="218">
        <f>IF(N1496="zákl. přenesená",J1496,0)</f>
        <v>0</v>
      </c>
      <c r="BH1496" s="218">
        <f>IF(N1496="sníž. přenesená",J1496,0)</f>
        <v>0</v>
      </c>
      <c r="BI1496" s="218">
        <f>IF(N1496="nulová",J1496,0)</f>
        <v>0</v>
      </c>
      <c r="BJ1496" s="19" t="s">
        <v>80</v>
      </c>
      <c r="BK1496" s="218">
        <f>ROUND(I1496*H1496,2)</f>
        <v>0</v>
      </c>
      <c r="BL1496" s="19" t="s">
        <v>260</v>
      </c>
      <c r="BM1496" s="217" t="s">
        <v>1963</v>
      </c>
    </row>
    <row r="1497" s="13" customFormat="1">
      <c r="A1497" s="13"/>
      <c r="B1497" s="219"/>
      <c r="C1497" s="220"/>
      <c r="D1497" s="221" t="s">
        <v>168</v>
      </c>
      <c r="E1497" s="222" t="s">
        <v>19</v>
      </c>
      <c r="F1497" s="223" t="s">
        <v>314</v>
      </c>
      <c r="G1497" s="220"/>
      <c r="H1497" s="222" t="s">
        <v>19</v>
      </c>
      <c r="I1497" s="224"/>
      <c r="J1497" s="220"/>
      <c r="K1497" s="220"/>
      <c r="L1497" s="225"/>
      <c r="M1497" s="226"/>
      <c r="N1497" s="227"/>
      <c r="O1497" s="227"/>
      <c r="P1497" s="227"/>
      <c r="Q1497" s="227"/>
      <c r="R1497" s="227"/>
      <c r="S1497" s="227"/>
      <c r="T1497" s="22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29" t="s">
        <v>168</v>
      </c>
      <c r="AU1497" s="229" t="s">
        <v>82</v>
      </c>
      <c r="AV1497" s="13" t="s">
        <v>80</v>
      </c>
      <c r="AW1497" s="13" t="s">
        <v>33</v>
      </c>
      <c r="AX1497" s="13" t="s">
        <v>72</v>
      </c>
      <c r="AY1497" s="229" t="s">
        <v>159</v>
      </c>
    </row>
    <row r="1498" s="14" customFormat="1">
      <c r="A1498" s="14"/>
      <c r="B1498" s="230"/>
      <c r="C1498" s="231"/>
      <c r="D1498" s="221" t="s">
        <v>168</v>
      </c>
      <c r="E1498" s="232" t="s">
        <v>19</v>
      </c>
      <c r="F1498" s="233" t="s">
        <v>388</v>
      </c>
      <c r="G1498" s="231"/>
      <c r="H1498" s="234">
        <v>7.2000000000000002</v>
      </c>
      <c r="I1498" s="235"/>
      <c r="J1498" s="231"/>
      <c r="K1498" s="231"/>
      <c r="L1498" s="236"/>
      <c r="M1498" s="237"/>
      <c r="N1498" s="238"/>
      <c r="O1498" s="238"/>
      <c r="P1498" s="238"/>
      <c r="Q1498" s="238"/>
      <c r="R1498" s="238"/>
      <c r="S1498" s="238"/>
      <c r="T1498" s="23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40" t="s">
        <v>168</v>
      </c>
      <c r="AU1498" s="240" t="s">
        <v>82</v>
      </c>
      <c r="AV1498" s="14" t="s">
        <v>82</v>
      </c>
      <c r="AW1498" s="14" t="s">
        <v>33</v>
      </c>
      <c r="AX1498" s="14" t="s">
        <v>72</v>
      </c>
      <c r="AY1498" s="240" t="s">
        <v>159</v>
      </c>
    </row>
    <row r="1499" s="15" customFormat="1">
      <c r="A1499" s="15"/>
      <c r="B1499" s="241"/>
      <c r="C1499" s="242"/>
      <c r="D1499" s="221" t="s">
        <v>168</v>
      </c>
      <c r="E1499" s="243" t="s">
        <v>19</v>
      </c>
      <c r="F1499" s="244" t="s">
        <v>173</v>
      </c>
      <c r="G1499" s="242"/>
      <c r="H1499" s="245">
        <v>7.2000000000000002</v>
      </c>
      <c r="I1499" s="246"/>
      <c r="J1499" s="242"/>
      <c r="K1499" s="242"/>
      <c r="L1499" s="247"/>
      <c r="M1499" s="248"/>
      <c r="N1499" s="249"/>
      <c r="O1499" s="249"/>
      <c r="P1499" s="249"/>
      <c r="Q1499" s="249"/>
      <c r="R1499" s="249"/>
      <c r="S1499" s="249"/>
      <c r="T1499" s="250"/>
      <c r="U1499" s="15"/>
      <c r="V1499" s="15"/>
      <c r="W1499" s="15"/>
      <c r="X1499" s="15"/>
      <c r="Y1499" s="15"/>
      <c r="Z1499" s="15"/>
      <c r="AA1499" s="15"/>
      <c r="AB1499" s="15"/>
      <c r="AC1499" s="15"/>
      <c r="AD1499" s="15"/>
      <c r="AE1499" s="15"/>
      <c r="AT1499" s="251" t="s">
        <v>168</v>
      </c>
      <c r="AU1499" s="251" t="s">
        <v>82</v>
      </c>
      <c r="AV1499" s="15" t="s">
        <v>174</v>
      </c>
      <c r="AW1499" s="15" t="s">
        <v>33</v>
      </c>
      <c r="AX1499" s="15" t="s">
        <v>72</v>
      </c>
      <c r="AY1499" s="251" t="s">
        <v>159</v>
      </c>
    </row>
    <row r="1500" s="13" customFormat="1">
      <c r="A1500" s="13"/>
      <c r="B1500" s="219"/>
      <c r="C1500" s="220"/>
      <c r="D1500" s="221" t="s">
        <v>168</v>
      </c>
      <c r="E1500" s="222" t="s">
        <v>19</v>
      </c>
      <c r="F1500" s="223" t="s">
        <v>265</v>
      </c>
      <c r="G1500" s="220"/>
      <c r="H1500" s="222" t="s">
        <v>19</v>
      </c>
      <c r="I1500" s="224"/>
      <c r="J1500" s="220"/>
      <c r="K1500" s="220"/>
      <c r="L1500" s="225"/>
      <c r="M1500" s="226"/>
      <c r="N1500" s="227"/>
      <c r="O1500" s="227"/>
      <c r="P1500" s="227"/>
      <c r="Q1500" s="227"/>
      <c r="R1500" s="227"/>
      <c r="S1500" s="227"/>
      <c r="T1500" s="228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29" t="s">
        <v>168</v>
      </c>
      <c r="AU1500" s="229" t="s">
        <v>82</v>
      </c>
      <c r="AV1500" s="13" t="s">
        <v>80</v>
      </c>
      <c r="AW1500" s="13" t="s">
        <v>33</v>
      </c>
      <c r="AX1500" s="13" t="s">
        <v>72</v>
      </c>
      <c r="AY1500" s="229" t="s">
        <v>159</v>
      </c>
    </row>
    <row r="1501" s="14" customFormat="1">
      <c r="A1501" s="14"/>
      <c r="B1501" s="230"/>
      <c r="C1501" s="231"/>
      <c r="D1501" s="221" t="s">
        <v>168</v>
      </c>
      <c r="E1501" s="232" t="s">
        <v>19</v>
      </c>
      <c r="F1501" s="233" t="s">
        <v>389</v>
      </c>
      <c r="G1501" s="231"/>
      <c r="H1501" s="234">
        <v>3.6800000000000002</v>
      </c>
      <c r="I1501" s="235"/>
      <c r="J1501" s="231"/>
      <c r="K1501" s="231"/>
      <c r="L1501" s="236"/>
      <c r="M1501" s="237"/>
      <c r="N1501" s="238"/>
      <c r="O1501" s="238"/>
      <c r="P1501" s="238"/>
      <c r="Q1501" s="238"/>
      <c r="R1501" s="238"/>
      <c r="S1501" s="238"/>
      <c r="T1501" s="23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40" t="s">
        <v>168</v>
      </c>
      <c r="AU1501" s="240" t="s">
        <v>82</v>
      </c>
      <c r="AV1501" s="14" t="s">
        <v>82</v>
      </c>
      <c r="AW1501" s="14" t="s">
        <v>33</v>
      </c>
      <c r="AX1501" s="14" t="s">
        <v>72</v>
      </c>
      <c r="AY1501" s="240" t="s">
        <v>159</v>
      </c>
    </row>
    <row r="1502" s="14" customFormat="1">
      <c r="A1502" s="14"/>
      <c r="B1502" s="230"/>
      <c r="C1502" s="231"/>
      <c r="D1502" s="221" t="s">
        <v>168</v>
      </c>
      <c r="E1502" s="232" t="s">
        <v>19</v>
      </c>
      <c r="F1502" s="233" t="s">
        <v>391</v>
      </c>
      <c r="G1502" s="231"/>
      <c r="H1502" s="234">
        <v>7</v>
      </c>
      <c r="I1502" s="235"/>
      <c r="J1502" s="231"/>
      <c r="K1502" s="231"/>
      <c r="L1502" s="236"/>
      <c r="M1502" s="237"/>
      <c r="N1502" s="238"/>
      <c r="O1502" s="238"/>
      <c r="P1502" s="238"/>
      <c r="Q1502" s="238"/>
      <c r="R1502" s="238"/>
      <c r="S1502" s="238"/>
      <c r="T1502" s="23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40" t="s">
        <v>168</v>
      </c>
      <c r="AU1502" s="240" t="s">
        <v>82</v>
      </c>
      <c r="AV1502" s="14" t="s">
        <v>82</v>
      </c>
      <c r="AW1502" s="14" t="s">
        <v>33</v>
      </c>
      <c r="AX1502" s="14" t="s">
        <v>72</v>
      </c>
      <c r="AY1502" s="240" t="s">
        <v>159</v>
      </c>
    </row>
    <row r="1503" s="14" customFormat="1">
      <c r="A1503" s="14"/>
      <c r="B1503" s="230"/>
      <c r="C1503" s="231"/>
      <c r="D1503" s="221" t="s">
        <v>168</v>
      </c>
      <c r="E1503" s="232" t="s">
        <v>19</v>
      </c>
      <c r="F1503" s="233" t="s">
        <v>393</v>
      </c>
      <c r="G1503" s="231"/>
      <c r="H1503" s="234">
        <v>1.95</v>
      </c>
      <c r="I1503" s="235"/>
      <c r="J1503" s="231"/>
      <c r="K1503" s="231"/>
      <c r="L1503" s="236"/>
      <c r="M1503" s="237"/>
      <c r="N1503" s="238"/>
      <c r="O1503" s="238"/>
      <c r="P1503" s="238"/>
      <c r="Q1503" s="238"/>
      <c r="R1503" s="238"/>
      <c r="S1503" s="238"/>
      <c r="T1503" s="239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40" t="s">
        <v>168</v>
      </c>
      <c r="AU1503" s="240" t="s">
        <v>82</v>
      </c>
      <c r="AV1503" s="14" t="s">
        <v>82</v>
      </c>
      <c r="AW1503" s="14" t="s">
        <v>33</v>
      </c>
      <c r="AX1503" s="14" t="s">
        <v>72</v>
      </c>
      <c r="AY1503" s="240" t="s">
        <v>159</v>
      </c>
    </row>
    <row r="1504" s="14" customFormat="1">
      <c r="A1504" s="14"/>
      <c r="B1504" s="230"/>
      <c r="C1504" s="231"/>
      <c r="D1504" s="221" t="s">
        <v>168</v>
      </c>
      <c r="E1504" s="232" t="s">
        <v>19</v>
      </c>
      <c r="F1504" s="233" t="s">
        <v>394</v>
      </c>
      <c r="G1504" s="231"/>
      <c r="H1504" s="234">
        <v>9.5999999999999996</v>
      </c>
      <c r="I1504" s="235"/>
      <c r="J1504" s="231"/>
      <c r="K1504" s="231"/>
      <c r="L1504" s="236"/>
      <c r="M1504" s="237"/>
      <c r="N1504" s="238"/>
      <c r="O1504" s="238"/>
      <c r="P1504" s="238"/>
      <c r="Q1504" s="238"/>
      <c r="R1504" s="238"/>
      <c r="S1504" s="238"/>
      <c r="T1504" s="239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40" t="s">
        <v>168</v>
      </c>
      <c r="AU1504" s="240" t="s">
        <v>82</v>
      </c>
      <c r="AV1504" s="14" t="s">
        <v>82</v>
      </c>
      <c r="AW1504" s="14" t="s">
        <v>33</v>
      </c>
      <c r="AX1504" s="14" t="s">
        <v>72</v>
      </c>
      <c r="AY1504" s="240" t="s">
        <v>159</v>
      </c>
    </row>
    <row r="1505" s="15" customFormat="1">
      <c r="A1505" s="15"/>
      <c r="B1505" s="241"/>
      <c r="C1505" s="242"/>
      <c r="D1505" s="221" t="s">
        <v>168</v>
      </c>
      <c r="E1505" s="243" t="s">
        <v>19</v>
      </c>
      <c r="F1505" s="244" t="s">
        <v>173</v>
      </c>
      <c r="G1505" s="242"/>
      <c r="H1505" s="245">
        <v>22.23</v>
      </c>
      <c r="I1505" s="246"/>
      <c r="J1505" s="242"/>
      <c r="K1505" s="242"/>
      <c r="L1505" s="247"/>
      <c r="M1505" s="248"/>
      <c r="N1505" s="249"/>
      <c r="O1505" s="249"/>
      <c r="P1505" s="249"/>
      <c r="Q1505" s="249"/>
      <c r="R1505" s="249"/>
      <c r="S1505" s="249"/>
      <c r="T1505" s="250"/>
      <c r="U1505" s="15"/>
      <c r="V1505" s="15"/>
      <c r="W1505" s="15"/>
      <c r="X1505" s="15"/>
      <c r="Y1505" s="15"/>
      <c r="Z1505" s="15"/>
      <c r="AA1505" s="15"/>
      <c r="AB1505" s="15"/>
      <c r="AC1505" s="15"/>
      <c r="AD1505" s="15"/>
      <c r="AE1505" s="15"/>
      <c r="AT1505" s="251" t="s">
        <v>168</v>
      </c>
      <c r="AU1505" s="251" t="s">
        <v>82</v>
      </c>
      <c r="AV1505" s="15" t="s">
        <v>174</v>
      </c>
      <c r="AW1505" s="15" t="s">
        <v>33</v>
      </c>
      <c r="AX1505" s="15" t="s">
        <v>72</v>
      </c>
      <c r="AY1505" s="251" t="s">
        <v>159</v>
      </c>
    </row>
    <row r="1506" s="16" customFormat="1">
      <c r="A1506" s="16"/>
      <c r="B1506" s="252"/>
      <c r="C1506" s="253"/>
      <c r="D1506" s="221" t="s">
        <v>168</v>
      </c>
      <c r="E1506" s="254" t="s">
        <v>19</v>
      </c>
      <c r="F1506" s="255" t="s">
        <v>179</v>
      </c>
      <c r="G1506" s="253"/>
      <c r="H1506" s="256">
        <v>29.43</v>
      </c>
      <c r="I1506" s="257"/>
      <c r="J1506" s="253"/>
      <c r="K1506" s="253"/>
      <c r="L1506" s="258"/>
      <c r="M1506" s="259"/>
      <c r="N1506" s="260"/>
      <c r="O1506" s="260"/>
      <c r="P1506" s="260"/>
      <c r="Q1506" s="260"/>
      <c r="R1506" s="260"/>
      <c r="S1506" s="260"/>
      <c r="T1506" s="261"/>
      <c r="U1506" s="16"/>
      <c r="V1506" s="16"/>
      <c r="W1506" s="16"/>
      <c r="X1506" s="16"/>
      <c r="Y1506" s="16"/>
      <c r="Z1506" s="16"/>
      <c r="AA1506" s="16"/>
      <c r="AB1506" s="16"/>
      <c r="AC1506" s="16"/>
      <c r="AD1506" s="16"/>
      <c r="AE1506" s="16"/>
      <c r="AT1506" s="262" t="s">
        <v>168</v>
      </c>
      <c r="AU1506" s="262" t="s">
        <v>82</v>
      </c>
      <c r="AV1506" s="16" t="s">
        <v>166</v>
      </c>
      <c r="AW1506" s="16" t="s">
        <v>33</v>
      </c>
      <c r="AX1506" s="16" t="s">
        <v>80</v>
      </c>
      <c r="AY1506" s="262" t="s">
        <v>159</v>
      </c>
    </row>
    <row r="1507" s="2" customFormat="1" ht="21.75" customHeight="1">
      <c r="A1507" s="40"/>
      <c r="B1507" s="41"/>
      <c r="C1507" s="206" t="s">
        <v>1964</v>
      </c>
      <c r="D1507" s="206" t="s">
        <v>161</v>
      </c>
      <c r="E1507" s="207" t="s">
        <v>1965</v>
      </c>
      <c r="F1507" s="208" t="s">
        <v>1966</v>
      </c>
      <c r="G1507" s="209" t="s">
        <v>263</v>
      </c>
      <c r="H1507" s="210">
        <v>43.270000000000003</v>
      </c>
      <c r="I1507" s="211"/>
      <c r="J1507" s="212">
        <f>ROUND(I1507*H1507,2)</f>
        <v>0</v>
      </c>
      <c r="K1507" s="208" t="s">
        <v>165</v>
      </c>
      <c r="L1507" s="46"/>
      <c r="M1507" s="213" t="s">
        <v>19</v>
      </c>
      <c r="N1507" s="214" t="s">
        <v>43</v>
      </c>
      <c r="O1507" s="86"/>
      <c r="P1507" s="215">
        <f>O1507*H1507</f>
        <v>0</v>
      </c>
      <c r="Q1507" s="215">
        <v>0</v>
      </c>
      <c r="R1507" s="215">
        <f>Q1507*H1507</f>
        <v>0</v>
      </c>
      <c r="S1507" s="215">
        <v>0</v>
      </c>
      <c r="T1507" s="216">
        <f>S1507*H1507</f>
        <v>0</v>
      </c>
      <c r="U1507" s="40"/>
      <c r="V1507" s="40"/>
      <c r="W1507" s="40"/>
      <c r="X1507" s="40"/>
      <c r="Y1507" s="40"/>
      <c r="Z1507" s="40"/>
      <c r="AA1507" s="40"/>
      <c r="AB1507" s="40"/>
      <c r="AC1507" s="40"/>
      <c r="AD1507" s="40"/>
      <c r="AE1507" s="40"/>
      <c r="AR1507" s="217" t="s">
        <v>260</v>
      </c>
      <c r="AT1507" s="217" t="s">
        <v>161</v>
      </c>
      <c r="AU1507" s="217" t="s">
        <v>82</v>
      </c>
      <c r="AY1507" s="19" t="s">
        <v>159</v>
      </c>
      <c r="BE1507" s="218">
        <f>IF(N1507="základní",J1507,0)</f>
        <v>0</v>
      </c>
      <c r="BF1507" s="218">
        <f>IF(N1507="snížená",J1507,0)</f>
        <v>0</v>
      </c>
      <c r="BG1507" s="218">
        <f>IF(N1507="zákl. přenesená",J1507,0)</f>
        <v>0</v>
      </c>
      <c r="BH1507" s="218">
        <f>IF(N1507="sníž. přenesená",J1507,0)</f>
        <v>0</v>
      </c>
      <c r="BI1507" s="218">
        <f>IF(N1507="nulová",J1507,0)</f>
        <v>0</v>
      </c>
      <c r="BJ1507" s="19" t="s">
        <v>80</v>
      </c>
      <c r="BK1507" s="218">
        <f>ROUND(I1507*H1507,2)</f>
        <v>0</v>
      </c>
      <c r="BL1507" s="19" t="s">
        <v>260</v>
      </c>
      <c r="BM1507" s="217" t="s">
        <v>1967</v>
      </c>
    </row>
    <row r="1508" s="13" customFormat="1">
      <c r="A1508" s="13"/>
      <c r="B1508" s="219"/>
      <c r="C1508" s="220"/>
      <c r="D1508" s="221" t="s">
        <v>168</v>
      </c>
      <c r="E1508" s="222" t="s">
        <v>19</v>
      </c>
      <c r="F1508" s="223" t="s">
        <v>314</v>
      </c>
      <c r="G1508" s="220"/>
      <c r="H1508" s="222" t="s">
        <v>19</v>
      </c>
      <c r="I1508" s="224"/>
      <c r="J1508" s="220"/>
      <c r="K1508" s="220"/>
      <c r="L1508" s="225"/>
      <c r="M1508" s="226"/>
      <c r="N1508" s="227"/>
      <c r="O1508" s="227"/>
      <c r="P1508" s="227"/>
      <c r="Q1508" s="227"/>
      <c r="R1508" s="227"/>
      <c r="S1508" s="227"/>
      <c r="T1508" s="228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29" t="s">
        <v>168</v>
      </c>
      <c r="AU1508" s="229" t="s">
        <v>82</v>
      </c>
      <c r="AV1508" s="13" t="s">
        <v>80</v>
      </c>
      <c r="AW1508" s="13" t="s">
        <v>33</v>
      </c>
      <c r="AX1508" s="13" t="s">
        <v>72</v>
      </c>
      <c r="AY1508" s="229" t="s">
        <v>159</v>
      </c>
    </row>
    <row r="1509" s="14" customFormat="1">
      <c r="A1509" s="14"/>
      <c r="B1509" s="230"/>
      <c r="C1509" s="231"/>
      <c r="D1509" s="221" t="s">
        <v>168</v>
      </c>
      <c r="E1509" s="232" t="s">
        <v>19</v>
      </c>
      <c r="F1509" s="233" t="s">
        <v>387</v>
      </c>
      <c r="G1509" s="231"/>
      <c r="H1509" s="234">
        <v>36.07</v>
      </c>
      <c r="I1509" s="235"/>
      <c r="J1509" s="231"/>
      <c r="K1509" s="231"/>
      <c r="L1509" s="236"/>
      <c r="M1509" s="237"/>
      <c r="N1509" s="238"/>
      <c r="O1509" s="238"/>
      <c r="P1509" s="238"/>
      <c r="Q1509" s="238"/>
      <c r="R1509" s="238"/>
      <c r="S1509" s="238"/>
      <c r="T1509" s="239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40" t="s">
        <v>168</v>
      </c>
      <c r="AU1509" s="240" t="s">
        <v>82</v>
      </c>
      <c r="AV1509" s="14" t="s">
        <v>82</v>
      </c>
      <c r="AW1509" s="14" t="s">
        <v>33</v>
      </c>
      <c r="AX1509" s="14" t="s">
        <v>72</v>
      </c>
      <c r="AY1509" s="240" t="s">
        <v>159</v>
      </c>
    </row>
    <row r="1510" s="14" customFormat="1">
      <c r="A1510" s="14"/>
      <c r="B1510" s="230"/>
      <c r="C1510" s="231"/>
      <c r="D1510" s="221" t="s">
        <v>168</v>
      </c>
      <c r="E1510" s="232" t="s">
        <v>19</v>
      </c>
      <c r="F1510" s="233" t="s">
        <v>388</v>
      </c>
      <c r="G1510" s="231"/>
      <c r="H1510" s="234">
        <v>7.2000000000000002</v>
      </c>
      <c r="I1510" s="235"/>
      <c r="J1510" s="231"/>
      <c r="K1510" s="231"/>
      <c r="L1510" s="236"/>
      <c r="M1510" s="237"/>
      <c r="N1510" s="238"/>
      <c r="O1510" s="238"/>
      <c r="P1510" s="238"/>
      <c r="Q1510" s="238"/>
      <c r="R1510" s="238"/>
      <c r="S1510" s="238"/>
      <c r="T1510" s="23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40" t="s">
        <v>168</v>
      </c>
      <c r="AU1510" s="240" t="s">
        <v>82</v>
      </c>
      <c r="AV1510" s="14" t="s">
        <v>82</v>
      </c>
      <c r="AW1510" s="14" t="s">
        <v>33</v>
      </c>
      <c r="AX1510" s="14" t="s">
        <v>72</v>
      </c>
      <c r="AY1510" s="240" t="s">
        <v>159</v>
      </c>
    </row>
    <row r="1511" s="15" customFormat="1">
      <c r="A1511" s="15"/>
      <c r="B1511" s="241"/>
      <c r="C1511" s="242"/>
      <c r="D1511" s="221" t="s">
        <v>168</v>
      </c>
      <c r="E1511" s="243" t="s">
        <v>19</v>
      </c>
      <c r="F1511" s="244" t="s">
        <v>173</v>
      </c>
      <c r="G1511" s="242"/>
      <c r="H1511" s="245">
        <v>43.270000000000003</v>
      </c>
      <c r="I1511" s="246"/>
      <c r="J1511" s="242"/>
      <c r="K1511" s="242"/>
      <c r="L1511" s="247"/>
      <c r="M1511" s="248"/>
      <c r="N1511" s="249"/>
      <c r="O1511" s="249"/>
      <c r="P1511" s="249"/>
      <c r="Q1511" s="249"/>
      <c r="R1511" s="249"/>
      <c r="S1511" s="249"/>
      <c r="T1511" s="250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15"/>
      <c r="AT1511" s="251" t="s">
        <v>168</v>
      </c>
      <c r="AU1511" s="251" t="s">
        <v>82</v>
      </c>
      <c r="AV1511" s="15" t="s">
        <v>174</v>
      </c>
      <c r="AW1511" s="15" t="s">
        <v>33</v>
      </c>
      <c r="AX1511" s="15" t="s">
        <v>80</v>
      </c>
      <c r="AY1511" s="251" t="s">
        <v>159</v>
      </c>
    </row>
    <row r="1512" s="2" customFormat="1" ht="16.5" customHeight="1">
      <c r="A1512" s="40"/>
      <c r="B1512" s="41"/>
      <c r="C1512" s="206" t="s">
        <v>1968</v>
      </c>
      <c r="D1512" s="206" t="s">
        <v>161</v>
      </c>
      <c r="E1512" s="207" t="s">
        <v>1969</v>
      </c>
      <c r="F1512" s="208" t="s">
        <v>1970</v>
      </c>
      <c r="G1512" s="209" t="s">
        <v>270</v>
      </c>
      <c r="H1512" s="210">
        <v>22.399999999999999</v>
      </c>
      <c r="I1512" s="211"/>
      <c r="J1512" s="212">
        <f>ROUND(I1512*H1512,2)</f>
        <v>0</v>
      </c>
      <c r="K1512" s="208" t="s">
        <v>165</v>
      </c>
      <c r="L1512" s="46"/>
      <c r="M1512" s="213" t="s">
        <v>19</v>
      </c>
      <c r="N1512" s="214" t="s">
        <v>43</v>
      </c>
      <c r="O1512" s="86"/>
      <c r="P1512" s="215">
        <f>O1512*H1512</f>
        <v>0</v>
      </c>
      <c r="Q1512" s="215">
        <v>0.00055000000000000003</v>
      </c>
      <c r="R1512" s="215">
        <f>Q1512*H1512</f>
        <v>0.012319999999999999</v>
      </c>
      <c r="S1512" s="215">
        <v>0</v>
      </c>
      <c r="T1512" s="216">
        <f>S1512*H1512</f>
        <v>0</v>
      </c>
      <c r="U1512" s="40"/>
      <c r="V1512" s="40"/>
      <c r="W1512" s="40"/>
      <c r="X1512" s="40"/>
      <c r="Y1512" s="40"/>
      <c r="Z1512" s="40"/>
      <c r="AA1512" s="40"/>
      <c r="AB1512" s="40"/>
      <c r="AC1512" s="40"/>
      <c r="AD1512" s="40"/>
      <c r="AE1512" s="40"/>
      <c r="AR1512" s="217" t="s">
        <v>260</v>
      </c>
      <c r="AT1512" s="217" t="s">
        <v>161</v>
      </c>
      <c r="AU1512" s="217" t="s">
        <v>82</v>
      </c>
      <c r="AY1512" s="19" t="s">
        <v>159</v>
      </c>
      <c r="BE1512" s="218">
        <f>IF(N1512="základní",J1512,0)</f>
        <v>0</v>
      </c>
      <c r="BF1512" s="218">
        <f>IF(N1512="snížená",J1512,0)</f>
        <v>0</v>
      </c>
      <c r="BG1512" s="218">
        <f>IF(N1512="zákl. přenesená",J1512,0)</f>
        <v>0</v>
      </c>
      <c r="BH1512" s="218">
        <f>IF(N1512="sníž. přenesená",J1512,0)</f>
        <v>0</v>
      </c>
      <c r="BI1512" s="218">
        <f>IF(N1512="nulová",J1512,0)</f>
        <v>0</v>
      </c>
      <c r="BJ1512" s="19" t="s">
        <v>80</v>
      </c>
      <c r="BK1512" s="218">
        <f>ROUND(I1512*H1512,2)</f>
        <v>0</v>
      </c>
      <c r="BL1512" s="19" t="s">
        <v>260</v>
      </c>
      <c r="BM1512" s="217" t="s">
        <v>1971</v>
      </c>
    </row>
    <row r="1513" s="14" customFormat="1">
      <c r="A1513" s="14"/>
      <c r="B1513" s="230"/>
      <c r="C1513" s="231"/>
      <c r="D1513" s="221" t="s">
        <v>168</v>
      </c>
      <c r="E1513" s="232" t="s">
        <v>19</v>
      </c>
      <c r="F1513" s="233" t="s">
        <v>1972</v>
      </c>
      <c r="G1513" s="231"/>
      <c r="H1513" s="234">
        <v>17.600000000000001</v>
      </c>
      <c r="I1513" s="235"/>
      <c r="J1513" s="231"/>
      <c r="K1513" s="231"/>
      <c r="L1513" s="236"/>
      <c r="M1513" s="237"/>
      <c r="N1513" s="238"/>
      <c r="O1513" s="238"/>
      <c r="P1513" s="238"/>
      <c r="Q1513" s="238"/>
      <c r="R1513" s="238"/>
      <c r="S1513" s="238"/>
      <c r="T1513" s="239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40" t="s">
        <v>168</v>
      </c>
      <c r="AU1513" s="240" t="s">
        <v>82</v>
      </c>
      <c r="AV1513" s="14" t="s">
        <v>82</v>
      </c>
      <c r="AW1513" s="14" t="s">
        <v>33</v>
      </c>
      <c r="AX1513" s="14" t="s">
        <v>72</v>
      </c>
      <c r="AY1513" s="240" t="s">
        <v>159</v>
      </c>
    </row>
    <row r="1514" s="14" customFormat="1">
      <c r="A1514" s="14"/>
      <c r="B1514" s="230"/>
      <c r="C1514" s="231"/>
      <c r="D1514" s="221" t="s">
        <v>168</v>
      </c>
      <c r="E1514" s="232" t="s">
        <v>19</v>
      </c>
      <c r="F1514" s="233" t="s">
        <v>1973</v>
      </c>
      <c r="G1514" s="231"/>
      <c r="H1514" s="234">
        <v>4.7999999999999998</v>
      </c>
      <c r="I1514" s="235"/>
      <c r="J1514" s="231"/>
      <c r="K1514" s="231"/>
      <c r="L1514" s="236"/>
      <c r="M1514" s="237"/>
      <c r="N1514" s="238"/>
      <c r="O1514" s="238"/>
      <c r="P1514" s="238"/>
      <c r="Q1514" s="238"/>
      <c r="R1514" s="238"/>
      <c r="S1514" s="238"/>
      <c r="T1514" s="23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40" t="s">
        <v>168</v>
      </c>
      <c r="AU1514" s="240" t="s">
        <v>82</v>
      </c>
      <c r="AV1514" s="14" t="s">
        <v>82</v>
      </c>
      <c r="AW1514" s="14" t="s">
        <v>33</v>
      </c>
      <c r="AX1514" s="14" t="s">
        <v>72</v>
      </c>
      <c r="AY1514" s="240" t="s">
        <v>159</v>
      </c>
    </row>
    <row r="1515" s="15" customFormat="1">
      <c r="A1515" s="15"/>
      <c r="B1515" s="241"/>
      <c r="C1515" s="242"/>
      <c r="D1515" s="221" t="s">
        <v>168</v>
      </c>
      <c r="E1515" s="243" t="s">
        <v>19</v>
      </c>
      <c r="F1515" s="244" t="s">
        <v>173</v>
      </c>
      <c r="G1515" s="242"/>
      <c r="H1515" s="245">
        <v>22.399999999999999</v>
      </c>
      <c r="I1515" s="246"/>
      <c r="J1515" s="242"/>
      <c r="K1515" s="242"/>
      <c r="L1515" s="247"/>
      <c r="M1515" s="248"/>
      <c r="N1515" s="249"/>
      <c r="O1515" s="249"/>
      <c r="P1515" s="249"/>
      <c r="Q1515" s="249"/>
      <c r="R1515" s="249"/>
      <c r="S1515" s="249"/>
      <c r="T1515" s="250"/>
      <c r="U1515" s="15"/>
      <c r="V1515" s="15"/>
      <c r="W1515" s="15"/>
      <c r="X1515" s="15"/>
      <c r="Y1515" s="15"/>
      <c r="Z1515" s="15"/>
      <c r="AA1515" s="15"/>
      <c r="AB1515" s="15"/>
      <c r="AC1515" s="15"/>
      <c r="AD1515" s="15"/>
      <c r="AE1515" s="15"/>
      <c r="AT1515" s="251" t="s">
        <v>168</v>
      </c>
      <c r="AU1515" s="251" t="s">
        <v>82</v>
      </c>
      <c r="AV1515" s="15" t="s">
        <v>174</v>
      </c>
      <c r="AW1515" s="15" t="s">
        <v>33</v>
      </c>
      <c r="AX1515" s="15" t="s">
        <v>80</v>
      </c>
      <c r="AY1515" s="251" t="s">
        <v>159</v>
      </c>
    </row>
    <row r="1516" s="2" customFormat="1" ht="16.5" customHeight="1">
      <c r="A1516" s="40"/>
      <c r="B1516" s="41"/>
      <c r="C1516" s="206" t="s">
        <v>1974</v>
      </c>
      <c r="D1516" s="206" t="s">
        <v>161</v>
      </c>
      <c r="E1516" s="207" t="s">
        <v>1975</v>
      </c>
      <c r="F1516" s="208" t="s">
        <v>1976</v>
      </c>
      <c r="G1516" s="209" t="s">
        <v>270</v>
      </c>
      <c r="H1516" s="210">
        <v>13.6</v>
      </c>
      <c r="I1516" s="211"/>
      <c r="J1516" s="212">
        <f>ROUND(I1516*H1516,2)</f>
        <v>0</v>
      </c>
      <c r="K1516" s="208" t="s">
        <v>165</v>
      </c>
      <c r="L1516" s="46"/>
      <c r="M1516" s="213" t="s">
        <v>19</v>
      </c>
      <c r="N1516" s="214" t="s">
        <v>43</v>
      </c>
      <c r="O1516" s="86"/>
      <c r="P1516" s="215">
        <f>O1516*H1516</f>
        <v>0</v>
      </c>
      <c r="Q1516" s="215">
        <v>0.00050000000000000001</v>
      </c>
      <c r="R1516" s="215">
        <f>Q1516*H1516</f>
        <v>0.0067999999999999996</v>
      </c>
      <c r="S1516" s="215">
        <v>0</v>
      </c>
      <c r="T1516" s="216">
        <f>S1516*H1516</f>
        <v>0</v>
      </c>
      <c r="U1516" s="40"/>
      <c r="V1516" s="40"/>
      <c r="W1516" s="40"/>
      <c r="X1516" s="40"/>
      <c r="Y1516" s="40"/>
      <c r="Z1516" s="40"/>
      <c r="AA1516" s="40"/>
      <c r="AB1516" s="40"/>
      <c r="AC1516" s="40"/>
      <c r="AD1516" s="40"/>
      <c r="AE1516" s="40"/>
      <c r="AR1516" s="217" t="s">
        <v>260</v>
      </c>
      <c r="AT1516" s="217" t="s">
        <v>161</v>
      </c>
      <c r="AU1516" s="217" t="s">
        <v>82</v>
      </c>
      <c r="AY1516" s="19" t="s">
        <v>159</v>
      </c>
      <c r="BE1516" s="218">
        <f>IF(N1516="základní",J1516,0)</f>
        <v>0</v>
      </c>
      <c r="BF1516" s="218">
        <f>IF(N1516="snížená",J1516,0)</f>
        <v>0</v>
      </c>
      <c r="BG1516" s="218">
        <f>IF(N1516="zákl. přenesená",J1516,0)</f>
        <v>0</v>
      </c>
      <c r="BH1516" s="218">
        <f>IF(N1516="sníž. přenesená",J1516,0)</f>
        <v>0</v>
      </c>
      <c r="BI1516" s="218">
        <f>IF(N1516="nulová",J1516,0)</f>
        <v>0</v>
      </c>
      <c r="BJ1516" s="19" t="s">
        <v>80</v>
      </c>
      <c r="BK1516" s="218">
        <f>ROUND(I1516*H1516,2)</f>
        <v>0</v>
      </c>
      <c r="BL1516" s="19" t="s">
        <v>260</v>
      </c>
      <c r="BM1516" s="217" t="s">
        <v>1977</v>
      </c>
    </row>
    <row r="1517" s="14" customFormat="1">
      <c r="A1517" s="14"/>
      <c r="B1517" s="230"/>
      <c r="C1517" s="231"/>
      <c r="D1517" s="221" t="s">
        <v>168</v>
      </c>
      <c r="E1517" s="232" t="s">
        <v>19</v>
      </c>
      <c r="F1517" s="233" t="s">
        <v>1978</v>
      </c>
      <c r="G1517" s="231"/>
      <c r="H1517" s="234">
        <v>10.800000000000001</v>
      </c>
      <c r="I1517" s="235"/>
      <c r="J1517" s="231"/>
      <c r="K1517" s="231"/>
      <c r="L1517" s="236"/>
      <c r="M1517" s="237"/>
      <c r="N1517" s="238"/>
      <c r="O1517" s="238"/>
      <c r="P1517" s="238"/>
      <c r="Q1517" s="238"/>
      <c r="R1517" s="238"/>
      <c r="S1517" s="238"/>
      <c r="T1517" s="23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40" t="s">
        <v>168</v>
      </c>
      <c r="AU1517" s="240" t="s">
        <v>82</v>
      </c>
      <c r="AV1517" s="14" t="s">
        <v>82</v>
      </c>
      <c r="AW1517" s="14" t="s">
        <v>33</v>
      </c>
      <c r="AX1517" s="14" t="s">
        <v>72</v>
      </c>
      <c r="AY1517" s="240" t="s">
        <v>159</v>
      </c>
    </row>
    <row r="1518" s="14" customFormat="1">
      <c r="A1518" s="14"/>
      <c r="B1518" s="230"/>
      <c r="C1518" s="231"/>
      <c r="D1518" s="221" t="s">
        <v>168</v>
      </c>
      <c r="E1518" s="232" t="s">
        <v>19</v>
      </c>
      <c r="F1518" s="233" t="s">
        <v>1979</v>
      </c>
      <c r="G1518" s="231"/>
      <c r="H1518" s="234">
        <v>2.7999999999999998</v>
      </c>
      <c r="I1518" s="235"/>
      <c r="J1518" s="231"/>
      <c r="K1518" s="231"/>
      <c r="L1518" s="236"/>
      <c r="M1518" s="237"/>
      <c r="N1518" s="238"/>
      <c r="O1518" s="238"/>
      <c r="P1518" s="238"/>
      <c r="Q1518" s="238"/>
      <c r="R1518" s="238"/>
      <c r="S1518" s="238"/>
      <c r="T1518" s="239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40" t="s">
        <v>168</v>
      </c>
      <c r="AU1518" s="240" t="s">
        <v>82</v>
      </c>
      <c r="AV1518" s="14" t="s">
        <v>82</v>
      </c>
      <c r="AW1518" s="14" t="s">
        <v>33</v>
      </c>
      <c r="AX1518" s="14" t="s">
        <v>72</v>
      </c>
      <c r="AY1518" s="240" t="s">
        <v>159</v>
      </c>
    </row>
    <row r="1519" s="15" customFormat="1">
      <c r="A1519" s="15"/>
      <c r="B1519" s="241"/>
      <c r="C1519" s="242"/>
      <c r="D1519" s="221" t="s">
        <v>168</v>
      </c>
      <c r="E1519" s="243" t="s">
        <v>19</v>
      </c>
      <c r="F1519" s="244" t="s">
        <v>173</v>
      </c>
      <c r="G1519" s="242"/>
      <c r="H1519" s="245">
        <v>13.6</v>
      </c>
      <c r="I1519" s="246"/>
      <c r="J1519" s="242"/>
      <c r="K1519" s="242"/>
      <c r="L1519" s="247"/>
      <c r="M1519" s="248"/>
      <c r="N1519" s="249"/>
      <c r="O1519" s="249"/>
      <c r="P1519" s="249"/>
      <c r="Q1519" s="249"/>
      <c r="R1519" s="249"/>
      <c r="S1519" s="249"/>
      <c r="T1519" s="250"/>
      <c r="U1519" s="15"/>
      <c r="V1519" s="15"/>
      <c r="W1519" s="15"/>
      <c r="X1519" s="15"/>
      <c r="Y1519" s="15"/>
      <c r="Z1519" s="15"/>
      <c r="AA1519" s="15"/>
      <c r="AB1519" s="15"/>
      <c r="AC1519" s="15"/>
      <c r="AD1519" s="15"/>
      <c r="AE1519" s="15"/>
      <c r="AT1519" s="251" t="s">
        <v>168</v>
      </c>
      <c r="AU1519" s="251" t="s">
        <v>82</v>
      </c>
      <c r="AV1519" s="15" t="s">
        <v>174</v>
      </c>
      <c r="AW1519" s="15" t="s">
        <v>33</v>
      </c>
      <c r="AX1519" s="15" t="s">
        <v>80</v>
      </c>
      <c r="AY1519" s="251" t="s">
        <v>159</v>
      </c>
    </row>
    <row r="1520" s="2" customFormat="1" ht="16.5" customHeight="1">
      <c r="A1520" s="40"/>
      <c r="B1520" s="41"/>
      <c r="C1520" s="206" t="s">
        <v>1980</v>
      </c>
      <c r="D1520" s="206" t="s">
        <v>161</v>
      </c>
      <c r="E1520" s="207" t="s">
        <v>1981</v>
      </c>
      <c r="F1520" s="208" t="s">
        <v>1982</v>
      </c>
      <c r="G1520" s="209" t="s">
        <v>263</v>
      </c>
      <c r="H1520" s="210">
        <v>106.5</v>
      </c>
      <c r="I1520" s="211"/>
      <c r="J1520" s="212">
        <f>ROUND(I1520*H1520,2)</f>
        <v>0</v>
      </c>
      <c r="K1520" s="208" t="s">
        <v>165</v>
      </c>
      <c r="L1520" s="46"/>
      <c r="M1520" s="213" t="s">
        <v>19</v>
      </c>
      <c r="N1520" s="214" t="s">
        <v>43</v>
      </c>
      <c r="O1520" s="86"/>
      <c r="P1520" s="215">
        <f>O1520*H1520</f>
        <v>0</v>
      </c>
      <c r="Q1520" s="215">
        <v>0.00029999999999999997</v>
      </c>
      <c r="R1520" s="215">
        <f>Q1520*H1520</f>
        <v>0.031949999999999999</v>
      </c>
      <c r="S1520" s="215">
        <v>0</v>
      </c>
      <c r="T1520" s="216">
        <f>S1520*H1520</f>
        <v>0</v>
      </c>
      <c r="U1520" s="40"/>
      <c r="V1520" s="40"/>
      <c r="W1520" s="40"/>
      <c r="X1520" s="40"/>
      <c r="Y1520" s="40"/>
      <c r="Z1520" s="40"/>
      <c r="AA1520" s="40"/>
      <c r="AB1520" s="40"/>
      <c r="AC1520" s="40"/>
      <c r="AD1520" s="40"/>
      <c r="AE1520" s="40"/>
      <c r="AR1520" s="217" t="s">
        <v>260</v>
      </c>
      <c r="AT1520" s="217" t="s">
        <v>161</v>
      </c>
      <c r="AU1520" s="217" t="s">
        <v>82</v>
      </c>
      <c r="AY1520" s="19" t="s">
        <v>159</v>
      </c>
      <c r="BE1520" s="218">
        <f>IF(N1520="základní",J1520,0)</f>
        <v>0</v>
      </c>
      <c r="BF1520" s="218">
        <f>IF(N1520="snížená",J1520,0)</f>
        <v>0</v>
      </c>
      <c r="BG1520" s="218">
        <f>IF(N1520="zákl. přenesená",J1520,0)</f>
        <v>0</v>
      </c>
      <c r="BH1520" s="218">
        <f>IF(N1520="sníž. přenesená",J1520,0)</f>
        <v>0</v>
      </c>
      <c r="BI1520" s="218">
        <f>IF(N1520="nulová",J1520,0)</f>
        <v>0</v>
      </c>
      <c r="BJ1520" s="19" t="s">
        <v>80</v>
      </c>
      <c r="BK1520" s="218">
        <f>ROUND(I1520*H1520,2)</f>
        <v>0</v>
      </c>
      <c r="BL1520" s="19" t="s">
        <v>260</v>
      </c>
      <c r="BM1520" s="217" t="s">
        <v>1983</v>
      </c>
    </row>
    <row r="1521" s="13" customFormat="1">
      <c r="A1521" s="13"/>
      <c r="B1521" s="219"/>
      <c r="C1521" s="220"/>
      <c r="D1521" s="221" t="s">
        <v>168</v>
      </c>
      <c r="E1521" s="222" t="s">
        <v>19</v>
      </c>
      <c r="F1521" s="223" t="s">
        <v>314</v>
      </c>
      <c r="G1521" s="220"/>
      <c r="H1521" s="222" t="s">
        <v>19</v>
      </c>
      <c r="I1521" s="224"/>
      <c r="J1521" s="220"/>
      <c r="K1521" s="220"/>
      <c r="L1521" s="225"/>
      <c r="M1521" s="226"/>
      <c r="N1521" s="227"/>
      <c r="O1521" s="227"/>
      <c r="P1521" s="227"/>
      <c r="Q1521" s="227"/>
      <c r="R1521" s="227"/>
      <c r="S1521" s="227"/>
      <c r="T1521" s="22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29" t="s">
        <v>168</v>
      </c>
      <c r="AU1521" s="229" t="s">
        <v>82</v>
      </c>
      <c r="AV1521" s="13" t="s">
        <v>80</v>
      </c>
      <c r="AW1521" s="13" t="s">
        <v>33</v>
      </c>
      <c r="AX1521" s="13" t="s">
        <v>72</v>
      </c>
      <c r="AY1521" s="229" t="s">
        <v>159</v>
      </c>
    </row>
    <row r="1522" s="14" customFormat="1">
      <c r="A1522" s="14"/>
      <c r="B1522" s="230"/>
      <c r="C1522" s="231"/>
      <c r="D1522" s="221" t="s">
        <v>168</v>
      </c>
      <c r="E1522" s="232" t="s">
        <v>19</v>
      </c>
      <c r="F1522" s="233" t="s">
        <v>387</v>
      </c>
      <c r="G1522" s="231"/>
      <c r="H1522" s="234">
        <v>36.07</v>
      </c>
      <c r="I1522" s="235"/>
      <c r="J1522" s="231"/>
      <c r="K1522" s="231"/>
      <c r="L1522" s="236"/>
      <c r="M1522" s="237"/>
      <c r="N1522" s="238"/>
      <c r="O1522" s="238"/>
      <c r="P1522" s="238"/>
      <c r="Q1522" s="238"/>
      <c r="R1522" s="238"/>
      <c r="S1522" s="238"/>
      <c r="T1522" s="239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40" t="s">
        <v>168</v>
      </c>
      <c r="AU1522" s="240" t="s">
        <v>82</v>
      </c>
      <c r="AV1522" s="14" t="s">
        <v>82</v>
      </c>
      <c r="AW1522" s="14" t="s">
        <v>33</v>
      </c>
      <c r="AX1522" s="14" t="s">
        <v>72</v>
      </c>
      <c r="AY1522" s="240" t="s">
        <v>159</v>
      </c>
    </row>
    <row r="1523" s="14" customFormat="1">
      <c r="A1523" s="14"/>
      <c r="B1523" s="230"/>
      <c r="C1523" s="231"/>
      <c r="D1523" s="221" t="s">
        <v>168</v>
      </c>
      <c r="E1523" s="232" t="s">
        <v>19</v>
      </c>
      <c r="F1523" s="233" t="s">
        <v>388</v>
      </c>
      <c r="G1523" s="231"/>
      <c r="H1523" s="234">
        <v>7.2000000000000002</v>
      </c>
      <c r="I1523" s="235"/>
      <c r="J1523" s="231"/>
      <c r="K1523" s="231"/>
      <c r="L1523" s="236"/>
      <c r="M1523" s="237"/>
      <c r="N1523" s="238"/>
      <c r="O1523" s="238"/>
      <c r="P1523" s="238"/>
      <c r="Q1523" s="238"/>
      <c r="R1523" s="238"/>
      <c r="S1523" s="238"/>
      <c r="T1523" s="23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40" t="s">
        <v>168</v>
      </c>
      <c r="AU1523" s="240" t="s">
        <v>82</v>
      </c>
      <c r="AV1523" s="14" t="s">
        <v>82</v>
      </c>
      <c r="AW1523" s="14" t="s">
        <v>33</v>
      </c>
      <c r="AX1523" s="14" t="s">
        <v>72</v>
      </c>
      <c r="AY1523" s="240" t="s">
        <v>159</v>
      </c>
    </row>
    <row r="1524" s="15" customFormat="1">
      <c r="A1524" s="15"/>
      <c r="B1524" s="241"/>
      <c r="C1524" s="242"/>
      <c r="D1524" s="221" t="s">
        <v>168</v>
      </c>
      <c r="E1524" s="243" t="s">
        <v>19</v>
      </c>
      <c r="F1524" s="244" t="s">
        <v>173</v>
      </c>
      <c r="G1524" s="242"/>
      <c r="H1524" s="245">
        <v>43.270000000000003</v>
      </c>
      <c r="I1524" s="246"/>
      <c r="J1524" s="242"/>
      <c r="K1524" s="242"/>
      <c r="L1524" s="247"/>
      <c r="M1524" s="248"/>
      <c r="N1524" s="249"/>
      <c r="O1524" s="249"/>
      <c r="P1524" s="249"/>
      <c r="Q1524" s="249"/>
      <c r="R1524" s="249"/>
      <c r="S1524" s="249"/>
      <c r="T1524" s="250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51" t="s">
        <v>168</v>
      </c>
      <c r="AU1524" s="251" t="s">
        <v>82</v>
      </c>
      <c r="AV1524" s="15" t="s">
        <v>174</v>
      </c>
      <c r="AW1524" s="15" t="s">
        <v>33</v>
      </c>
      <c r="AX1524" s="15" t="s">
        <v>72</v>
      </c>
      <c r="AY1524" s="251" t="s">
        <v>159</v>
      </c>
    </row>
    <row r="1525" s="13" customFormat="1">
      <c r="A1525" s="13"/>
      <c r="B1525" s="219"/>
      <c r="C1525" s="220"/>
      <c r="D1525" s="221" t="s">
        <v>168</v>
      </c>
      <c r="E1525" s="222" t="s">
        <v>19</v>
      </c>
      <c r="F1525" s="223" t="s">
        <v>265</v>
      </c>
      <c r="G1525" s="220"/>
      <c r="H1525" s="222" t="s">
        <v>19</v>
      </c>
      <c r="I1525" s="224"/>
      <c r="J1525" s="220"/>
      <c r="K1525" s="220"/>
      <c r="L1525" s="225"/>
      <c r="M1525" s="226"/>
      <c r="N1525" s="227"/>
      <c r="O1525" s="227"/>
      <c r="P1525" s="227"/>
      <c r="Q1525" s="227"/>
      <c r="R1525" s="227"/>
      <c r="S1525" s="227"/>
      <c r="T1525" s="22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29" t="s">
        <v>168</v>
      </c>
      <c r="AU1525" s="229" t="s">
        <v>82</v>
      </c>
      <c r="AV1525" s="13" t="s">
        <v>80</v>
      </c>
      <c r="AW1525" s="13" t="s">
        <v>33</v>
      </c>
      <c r="AX1525" s="13" t="s">
        <v>72</v>
      </c>
      <c r="AY1525" s="229" t="s">
        <v>159</v>
      </c>
    </row>
    <row r="1526" s="14" customFormat="1">
      <c r="A1526" s="14"/>
      <c r="B1526" s="230"/>
      <c r="C1526" s="231"/>
      <c r="D1526" s="221" t="s">
        <v>168</v>
      </c>
      <c r="E1526" s="232" t="s">
        <v>19</v>
      </c>
      <c r="F1526" s="233" t="s">
        <v>389</v>
      </c>
      <c r="G1526" s="231"/>
      <c r="H1526" s="234">
        <v>3.6800000000000002</v>
      </c>
      <c r="I1526" s="235"/>
      <c r="J1526" s="231"/>
      <c r="K1526" s="231"/>
      <c r="L1526" s="236"/>
      <c r="M1526" s="237"/>
      <c r="N1526" s="238"/>
      <c r="O1526" s="238"/>
      <c r="P1526" s="238"/>
      <c r="Q1526" s="238"/>
      <c r="R1526" s="238"/>
      <c r="S1526" s="238"/>
      <c r="T1526" s="23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40" t="s">
        <v>168</v>
      </c>
      <c r="AU1526" s="240" t="s">
        <v>82</v>
      </c>
      <c r="AV1526" s="14" t="s">
        <v>82</v>
      </c>
      <c r="AW1526" s="14" t="s">
        <v>33</v>
      </c>
      <c r="AX1526" s="14" t="s">
        <v>72</v>
      </c>
      <c r="AY1526" s="240" t="s">
        <v>159</v>
      </c>
    </row>
    <row r="1527" s="14" customFormat="1">
      <c r="A1527" s="14"/>
      <c r="B1527" s="230"/>
      <c r="C1527" s="231"/>
      <c r="D1527" s="221" t="s">
        <v>168</v>
      </c>
      <c r="E1527" s="232" t="s">
        <v>19</v>
      </c>
      <c r="F1527" s="233" t="s">
        <v>390</v>
      </c>
      <c r="G1527" s="231"/>
      <c r="H1527" s="234">
        <v>17.199999999999999</v>
      </c>
      <c r="I1527" s="235"/>
      <c r="J1527" s="231"/>
      <c r="K1527" s="231"/>
      <c r="L1527" s="236"/>
      <c r="M1527" s="237"/>
      <c r="N1527" s="238"/>
      <c r="O1527" s="238"/>
      <c r="P1527" s="238"/>
      <c r="Q1527" s="238"/>
      <c r="R1527" s="238"/>
      <c r="S1527" s="238"/>
      <c r="T1527" s="23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40" t="s">
        <v>168</v>
      </c>
      <c r="AU1527" s="240" t="s">
        <v>82</v>
      </c>
      <c r="AV1527" s="14" t="s">
        <v>82</v>
      </c>
      <c r="AW1527" s="14" t="s">
        <v>33</v>
      </c>
      <c r="AX1527" s="14" t="s">
        <v>72</v>
      </c>
      <c r="AY1527" s="240" t="s">
        <v>159</v>
      </c>
    </row>
    <row r="1528" s="14" customFormat="1">
      <c r="A1528" s="14"/>
      <c r="B1528" s="230"/>
      <c r="C1528" s="231"/>
      <c r="D1528" s="221" t="s">
        <v>168</v>
      </c>
      <c r="E1528" s="232" t="s">
        <v>19</v>
      </c>
      <c r="F1528" s="233" t="s">
        <v>391</v>
      </c>
      <c r="G1528" s="231"/>
      <c r="H1528" s="234">
        <v>7</v>
      </c>
      <c r="I1528" s="235"/>
      <c r="J1528" s="231"/>
      <c r="K1528" s="231"/>
      <c r="L1528" s="236"/>
      <c r="M1528" s="237"/>
      <c r="N1528" s="238"/>
      <c r="O1528" s="238"/>
      <c r="P1528" s="238"/>
      <c r="Q1528" s="238"/>
      <c r="R1528" s="238"/>
      <c r="S1528" s="238"/>
      <c r="T1528" s="239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40" t="s">
        <v>168</v>
      </c>
      <c r="AU1528" s="240" t="s">
        <v>82</v>
      </c>
      <c r="AV1528" s="14" t="s">
        <v>82</v>
      </c>
      <c r="AW1528" s="14" t="s">
        <v>33</v>
      </c>
      <c r="AX1528" s="14" t="s">
        <v>72</v>
      </c>
      <c r="AY1528" s="240" t="s">
        <v>159</v>
      </c>
    </row>
    <row r="1529" s="14" customFormat="1">
      <c r="A1529" s="14"/>
      <c r="B1529" s="230"/>
      <c r="C1529" s="231"/>
      <c r="D1529" s="221" t="s">
        <v>168</v>
      </c>
      <c r="E1529" s="232" t="s">
        <v>19</v>
      </c>
      <c r="F1529" s="233" t="s">
        <v>392</v>
      </c>
      <c r="G1529" s="231"/>
      <c r="H1529" s="234">
        <v>13.199999999999999</v>
      </c>
      <c r="I1529" s="235"/>
      <c r="J1529" s="231"/>
      <c r="K1529" s="231"/>
      <c r="L1529" s="236"/>
      <c r="M1529" s="237"/>
      <c r="N1529" s="238"/>
      <c r="O1529" s="238"/>
      <c r="P1529" s="238"/>
      <c r="Q1529" s="238"/>
      <c r="R1529" s="238"/>
      <c r="S1529" s="238"/>
      <c r="T1529" s="23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40" t="s">
        <v>168</v>
      </c>
      <c r="AU1529" s="240" t="s">
        <v>82</v>
      </c>
      <c r="AV1529" s="14" t="s">
        <v>82</v>
      </c>
      <c r="AW1529" s="14" t="s">
        <v>33</v>
      </c>
      <c r="AX1529" s="14" t="s">
        <v>72</v>
      </c>
      <c r="AY1529" s="240" t="s">
        <v>159</v>
      </c>
    </row>
    <row r="1530" s="14" customFormat="1">
      <c r="A1530" s="14"/>
      <c r="B1530" s="230"/>
      <c r="C1530" s="231"/>
      <c r="D1530" s="221" t="s">
        <v>168</v>
      </c>
      <c r="E1530" s="232" t="s">
        <v>19</v>
      </c>
      <c r="F1530" s="233" t="s">
        <v>393</v>
      </c>
      <c r="G1530" s="231"/>
      <c r="H1530" s="234">
        <v>1.95</v>
      </c>
      <c r="I1530" s="235"/>
      <c r="J1530" s="231"/>
      <c r="K1530" s="231"/>
      <c r="L1530" s="236"/>
      <c r="M1530" s="237"/>
      <c r="N1530" s="238"/>
      <c r="O1530" s="238"/>
      <c r="P1530" s="238"/>
      <c r="Q1530" s="238"/>
      <c r="R1530" s="238"/>
      <c r="S1530" s="238"/>
      <c r="T1530" s="23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40" t="s">
        <v>168</v>
      </c>
      <c r="AU1530" s="240" t="s">
        <v>82</v>
      </c>
      <c r="AV1530" s="14" t="s">
        <v>82</v>
      </c>
      <c r="AW1530" s="14" t="s">
        <v>33</v>
      </c>
      <c r="AX1530" s="14" t="s">
        <v>72</v>
      </c>
      <c r="AY1530" s="240" t="s">
        <v>159</v>
      </c>
    </row>
    <row r="1531" s="14" customFormat="1">
      <c r="A1531" s="14"/>
      <c r="B1531" s="230"/>
      <c r="C1531" s="231"/>
      <c r="D1531" s="221" t="s">
        <v>168</v>
      </c>
      <c r="E1531" s="232" t="s">
        <v>19</v>
      </c>
      <c r="F1531" s="233" t="s">
        <v>394</v>
      </c>
      <c r="G1531" s="231"/>
      <c r="H1531" s="234">
        <v>9.5999999999999996</v>
      </c>
      <c r="I1531" s="235"/>
      <c r="J1531" s="231"/>
      <c r="K1531" s="231"/>
      <c r="L1531" s="236"/>
      <c r="M1531" s="237"/>
      <c r="N1531" s="238"/>
      <c r="O1531" s="238"/>
      <c r="P1531" s="238"/>
      <c r="Q1531" s="238"/>
      <c r="R1531" s="238"/>
      <c r="S1531" s="238"/>
      <c r="T1531" s="239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40" t="s">
        <v>168</v>
      </c>
      <c r="AU1531" s="240" t="s">
        <v>82</v>
      </c>
      <c r="AV1531" s="14" t="s">
        <v>82</v>
      </c>
      <c r="AW1531" s="14" t="s">
        <v>33</v>
      </c>
      <c r="AX1531" s="14" t="s">
        <v>72</v>
      </c>
      <c r="AY1531" s="240" t="s">
        <v>159</v>
      </c>
    </row>
    <row r="1532" s="14" customFormat="1">
      <c r="A1532" s="14"/>
      <c r="B1532" s="230"/>
      <c r="C1532" s="231"/>
      <c r="D1532" s="221" t="s">
        <v>168</v>
      </c>
      <c r="E1532" s="232" t="s">
        <v>19</v>
      </c>
      <c r="F1532" s="233" t="s">
        <v>395</v>
      </c>
      <c r="G1532" s="231"/>
      <c r="H1532" s="234">
        <v>10.6</v>
      </c>
      <c r="I1532" s="235"/>
      <c r="J1532" s="231"/>
      <c r="K1532" s="231"/>
      <c r="L1532" s="236"/>
      <c r="M1532" s="237"/>
      <c r="N1532" s="238"/>
      <c r="O1532" s="238"/>
      <c r="P1532" s="238"/>
      <c r="Q1532" s="238"/>
      <c r="R1532" s="238"/>
      <c r="S1532" s="238"/>
      <c r="T1532" s="23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40" t="s">
        <v>168</v>
      </c>
      <c r="AU1532" s="240" t="s">
        <v>82</v>
      </c>
      <c r="AV1532" s="14" t="s">
        <v>82</v>
      </c>
      <c r="AW1532" s="14" t="s">
        <v>33</v>
      </c>
      <c r="AX1532" s="14" t="s">
        <v>72</v>
      </c>
      <c r="AY1532" s="240" t="s">
        <v>159</v>
      </c>
    </row>
    <row r="1533" s="15" customFormat="1">
      <c r="A1533" s="15"/>
      <c r="B1533" s="241"/>
      <c r="C1533" s="242"/>
      <c r="D1533" s="221" t="s">
        <v>168</v>
      </c>
      <c r="E1533" s="243" t="s">
        <v>19</v>
      </c>
      <c r="F1533" s="244" t="s">
        <v>173</v>
      </c>
      <c r="G1533" s="242"/>
      <c r="H1533" s="245">
        <v>63.229999999999997</v>
      </c>
      <c r="I1533" s="246"/>
      <c r="J1533" s="242"/>
      <c r="K1533" s="242"/>
      <c r="L1533" s="247"/>
      <c r="M1533" s="248"/>
      <c r="N1533" s="249"/>
      <c r="O1533" s="249"/>
      <c r="P1533" s="249"/>
      <c r="Q1533" s="249"/>
      <c r="R1533" s="249"/>
      <c r="S1533" s="249"/>
      <c r="T1533" s="250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51" t="s">
        <v>168</v>
      </c>
      <c r="AU1533" s="251" t="s">
        <v>82</v>
      </c>
      <c r="AV1533" s="15" t="s">
        <v>174</v>
      </c>
      <c r="AW1533" s="15" t="s">
        <v>33</v>
      </c>
      <c r="AX1533" s="15" t="s">
        <v>72</v>
      </c>
      <c r="AY1533" s="251" t="s">
        <v>159</v>
      </c>
    </row>
    <row r="1534" s="16" customFormat="1">
      <c r="A1534" s="16"/>
      <c r="B1534" s="252"/>
      <c r="C1534" s="253"/>
      <c r="D1534" s="221" t="s">
        <v>168</v>
      </c>
      <c r="E1534" s="254" t="s">
        <v>19</v>
      </c>
      <c r="F1534" s="255" t="s">
        <v>179</v>
      </c>
      <c r="G1534" s="253"/>
      <c r="H1534" s="256">
        <v>106.5</v>
      </c>
      <c r="I1534" s="257"/>
      <c r="J1534" s="253"/>
      <c r="K1534" s="253"/>
      <c r="L1534" s="258"/>
      <c r="M1534" s="259"/>
      <c r="N1534" s="260"/>
      <c r="O1534" s="260"/>
      <c r="P1534" s="260"/>
      <c r="Q1534" s="260"/>
      <c r="R1534" s="260"/>
      <c r="S1534" s="260"/>
      <c r="T1534" s="261"/>
      <c r="U1534" s="16"/>
      <c r="V1534" s="16"/>
      <c r="W1534" s="16"/>
      <c r="X1534" s="16"/>
      <c r="Y1534" s="16"/>
      <c r="Z1534" s="16"/>
      <c r="AA1534" s="16"/>
      <c r="AB1534" s="16"/>
      <c r="AC1534" s="16"/>
      <c r="AD1534" s="16"/>
      <c r="AE1534" s="16"/>
      <c r="AT1534" s="262" t="s">
        <v>168</v>
      </c>
      <c r="AU1534" s="262" t="s">
        <v>82</v>
      </c>
      <c r="AV1534" s="16" t="s">
        <v>166</v>
      </c>
      <c r="AW1534" s="16" t="s">
        <v>33</v>
      </c>
      <c r="AX1534" s="16" t="s">
        <v>80</v>
      </c>
      <c r="AY1534" s="262" t="s">
        <v>159</v>
      </c>
    </row>
    <row r="1535" s="2" customFormat="1" ht="24.15" customHeight="1">
      <c r="A1535" s="40"/>
      <c r="B1535" s="41"/>
      <c r="C1535" s="206" t="s">
        <v>1984</v>
      </c>
      <c r="D1535" s="206" t="s">
        <v>161</v>
      </c>
      <c r="E1535" s="207" t="s">
        <v>1985</v>
      </c>
      <c r="F1535" s="208" t="s">
        <v>1986</v>
      </c>
      <c r="G1535" s="209" t="s">
        <v>270</v>
      </c>
      <c r="H1535" s="210">
        <v>1.2</v>
      </c>
      <c r="I1535" s="211"/>
      <c r="J1535" s="212">
        <f>ROUND(I1535*H1535,2)</f>
        <v>0</v>
      </c>
      <c r="K1535" s="208" t="s">
        <v>165</v>
      </c>
      <c r="L1535" s="46"/>
      <c r="M1535" s="213" t="s">
        <v>19</v>
      </c>
      <c r="N1535" s="214" t="s">
        <v>43</v>
      </c>
      <c r="O1535" s="86"/>
      <c r="P1535" s="215">
        <f>O1535*H1535</f>
        <v>0</v>
      </c>
      <c r="Q1535" s="215">
        <v>0.00097999999999999997</v>
      </c>
      <c r="R1535" s="215">
        <f>Q1535*H1535</f>
        <v>0.001176</v>
      </c>
      <c r="S1535" s="215">
        <v>0</v>
      </c>
      <c r="T1535" s="216">
        <f>S1535*H1535</f>
        <v>0</v>
      </c>
      <c r="U1535" s="40"/>
      <c r="V1535" s="40"/>
      <c r="W1535" s="40"/>
      <c r="X1535" s="40"/>
      <c r="Y1535" s="40"/>
      <c r="Z1535" s="40"/>
      <c r="AA1535" s="40"/>
      <c r="AB1535" s="40"/>
      <c r="AC1535" s="40"/>
      <c r="AD1535" s="40"/>
      <c r="AE1535" s="40"/>
      <c r="AR1535" s="217" t="s">
        <v>260</v>
      </c>
      <c r="AT1535" s="217" t="s">
        <v>161</v>
      </c>
      <c r="AU1535" s="217" t="s">
        <v>82</v>
      </c>
      <c r="AY1535" s="19" t="s">
        <v>159</v>
      </c>
      <c r="BE1535" s="218">
        <f>IF(N1535="základní",J1535,0)</f>
        <v>0</v>
      </c>
      <c r="BF1535" s="218">
        <f>IF(N1535="snížená",J1535,0)</f>
        <v>0</v>
      </c>
      <c r="BG1535" s="218">
        <f>IF(N1535="zákl. přenesená",J1535,0)</f>
        <v>0</v>
      </c>
      <c r="BH1535" s="218">
        <f>IF(N1535="sníž. přenesená",J1535,0)</f>
        <v>0</v>
      </c>
      <c r="BI1535" s="218">
        <f>IF(N1535="nulová",J1535,0)</f>
        <v>0</v>
      </c>
      <c r="BJ1535" s="19" t="s">
        <v>80</v>
      </c>
      <c r="BK1535" s="218">
        <f>ROUND(I1535*H1535,2)</f>
        <v>0</v>
      </c>
      <c r="BL1535" s="19" t="s">
        <v>260</v>
      </c>
      <c r="BM1535" s="217" t="s">
        <v>1987</v>
      </c>
    </row>
    <row r="1536" s="14" customFormat="1">
      <c r="A1536" s="14"/>
      <c r="B1536" s="230"/>
      <c r="C1536" s="231"/>
      <c r="D1536" s="221" t="s">
        <v>168</v>
      </c>
      <c r="E1536" s="232" t="s">
        <v>19</v>
      </c>
      <c r="F1536" s="233" t="s">
        <v>1988</v>
      </c>
      <c r="G1536" s="231"/>
      <c r="H1536" s="234">
        <v>1.2</v>
      </c>
      <c r="I1536" s="235"/>
      <c r="J1536" s="231"/>
      <c r="K1536" s="231"/>
      <c r="L1536" s="236"/>
      <c r="M1536" s="237"/>
      <c r="N1536" s="238"/>
      <c r="O1536" s="238"/>
      <c r="P1536" s="238"/>
      <c r="Q1536" s="238"/>
      <c r="R1536" s="238"/>
      <c r="S1536" s="238"/>
      <c r="T1536" s="239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40" t="s">
        <v>168</v>
      </c>
      <c r="AU1536" s="240" t="s">
        <v>82</v>
      </c>
      <c r="AV1536" s="14" t="s">
        <v>82</v>
      </c>
      <c r="AW1536" s="14" t="s">
        <v>33</v>
      </c>
      <c r="AX1536" s="14" t="s">
        <v>72</v>
      </c>
      <c r="AY1536" s="240" t="s">
        <v>159</v>
      </c>
    </row>
    <row r="1537" s="15" customFormat="1">
      <c r="A1537" s="15"/>
      <c r="B1537" s="241"/>
      <c r="C1537" s="242"/>
      <c r="D1537" s="221" t="s">
        <v>168</v>
      </c>
      <c r="E1537" s="243" t="s">
        <v>19</v>
      </c>
      <c r="F1537" s="244" t="s">
        <v>173</v>
      </c>
      <c r="G1537" s="242"/>
      <c r="H1537" s="245">
        <v>1.2</v>
      </c>
      <c r="I1537" s="246"/>
      <c r="J1537" s="242"/>
      <c r="K1537" s="242"/>
      <c r="L1537" s="247"/>
      <c r="M1537" s="248"/>
      <c r="N1537" s="249"/>
      <c r="O1537" s="249"/>
      <c r="P1537" s="249"/>
      <c r="Q1537" s="249"/>
      <c r="R1537" s="249"/>
      <c r="S1537" s="249"/>
      <c r="T1537" s="250"/>
      <c r="U1537" s="15"/>
      <c r="V1537" s="15"/>
      <c r="W1537" s="15"/>
      <c r="X1537" s="15"/>
      <c r="Y1537" s="15"/>
      <c r="Z1537" s="15"/>
      <c r="AA1537" s="15"/>
      <c r="AB1537" s="15"/>
      <c r="AC1537" s="15"/>
      <c r="AD1537" s="15"/>
      <c r="AE1537" s="15"/>
      <c r="AT1537" s="251" t="s">
        <v>168</v>
      </c>
      <c r="AU1537" s="251" t="s">
        <v>82</v>
      </c>
      <c r="AV1537" s="15" t="s">
        <v>174</v>
      </c>
      <c r="AW1537" s="15" t="s">
        <v>33</v>
      </c>
      <c r="AX1537" s="15" t="s">
        <v>80</v>
      </c>
      <c r="AY1537" s="251" t="s">
        <v>159</v>
      </c>
    </row>
    <row r="1538" s="2" customFormat="1" ht="16.5" customHeight="1">
      <c r="A1538" s="40"/>
      <c r="B1538" s="41"/>
      <c r="C1538" s="263" t="s">
        <v>1989</v>
      </c>
      <c r="D1538" s="263" t="s">
        <v>413</v>
      </c>
      <c r="E1538" s="264" t="s">
        <v>1956</v>
      </c>
      <c r="F1538" s="265" t="s">
        <v>1957</v>
      </c>
      <c r="G1538" s="266" t="s">
        <v>263</v>
      </c>
      <c r="H1538" s="267">
        <v>0.20699999999999999</v>
      </c>
      <c r="I1538" s="268"/>
      <c r="J1538" s="269">
        <f>ROUND(I1538*H1538,2)</f>
        <v>0</v>
      </c>
      <c r="K1538" s="265" t="s">
        <v>165</v>
      </c>
      <c r="L1538" s="270"/>
      <c r="M1538" s="271" t="s">
        <v>19</v>
      </c>
      <c r="N1538" s="272" t="s">
        <v>43</v>
      </c>
      <c r="O1538" s="86"/>
      <c r="P1538" s="215">
        <f>O1538*H1538</f>
        <v>0</v>
      </c>
      <c r="Q1538" s="215">
        <v>0.0126</v>
      </c>
      <c r="R1538" s="215">
        <f>Q1538*H1538</f>
        <v>0.0026081999999999998</v>
      </c>
      <c r="S1538" s="215">
        <v>0</v>
      </c>
      <c r="T1538" s="216">
        <f>S1538*H1538</f>
        <v>0</v>
      </c>
      <c r="U1538" s="40"/>
      <c r="V1538" s="40"/>
      <c r="W1538" s="40"/>
      <c r="X1538" s="40"/>
      <c r="Y1538" s="40"/>
      <c r="Z1538" s="40"/>
      <c r="AA1538" s="40"/>
      <c r="AB1538" s="40"/>
      <c r="AC1538" s="40"/>
      <c r="AD1538" s="40"/>
      <c r="AE1538" s="40"/>
      <c r="AR1538" s="217" t="s">
        <v>407</v>
      </c>
      <c r="AT1538" s="217" t="s">
        <v>413</v>
      </c>
      <c r="AU1538" s="217" t="s">
        <v>82</v>
      </c>
      <c r="AY1538" s="19" t="s">
        <v>159</v>
      </c>
      <c r="BE1538" s="218">
        <f>IF(N1538="základní",J1538,0)</f>
        <v>0</v>
      </c>
      <c r="BF1538" s="218">
        <f>IF(N1538="snížená",J1538,0)</f>
        <v>0</v>
      </c>
      <c r="BG1538" s="218">
        <f>IF(N1538="zákl. přenesená",J1538,0)</f>
        <v>0</v>
      </c>
      <c r="BH1538" s="218">
        <f>IF(N1538="sníž. přenesená",J1538,0)</f>
        <v>0</v>
      </c>
      <c r="BI1538" s="218">
        <f>IF(N1538="nulová",J1538,0)</f>
        <v>0</v>
      </c>
      <c r="BJ1538" s="19" t="s">
        <v>80</v>
      </c>
      <c r="BK1538" s="218">
        <f>ROUND(I1538*H1538,2)</f>
        <v>0</v>
      </c>
      <c r="BL1538" s="19" t="s">
        <v>260</v>
      </c>
      <c r="BM1538" s="217" t="s">
        <v>1990</v>
      </c>
    </row>
    <row r="1539" s="14" customFormat="1">
      <c r="A1539" s="14"/>
      <c r="B1539" s="230"/>
      <c r="C1539" s="231"/>
      <c r="D1539" s="221" t="s">
        <v>168</v>
      </c>
      <c r="E1539" s="231"/>
      <c r="F1539" s="233" t="s">
        <v>1991</v>
      </c>
      <c r="G1539" s="231"/>
      <c r="H1539" s="234">
        <v>0.20699999999999999</v>
      </c>
      <c r="I1539" s="235"/>
      <c r="J1539" s="231"/>
      <c r="K1539" s="231"/>
      <c r="L1539" s="236"/>
      <c r="M1539" s="237"/>
      <c r="N1539" s="238"/>
      <c r="O1539" s="238"/>
      <c r="P1539" s="238"/>
      <c r="Q1539" s="238"/>
      <c r="R1539" s="238"/>
      <c r="S1539" s="238"/>
      <c r="T1539" s="23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40" t="s">
        <v>168</v>
      </c>
      <c r="AU1539" s="240" t="s">
        <v>82</v>
      </c>
      <c r="AV1539" s="14" t="s">
        <v>82</v>
      </c>
      <c r="AW1539" s="14" t="s">
        <v>4</v>
      </c>
      <c r="AX1539" s="14" t="s">
        <v>80</v>
      </c>
      <c r="AY1539" s="240" t="s">
        <v>159</v>
      </c>
    </row>
    <row r="1540" s="2" customFormat="1" ht="24.15" customHeight="1">
      <c r="A1540" s="40"/>
      <c r="B1540" s="41"/>
      <c r="C1540" s="206" t="s">
        <v>1992</v>
      </c>
      <c r="D1540" s="206" t="s">
        <v>161</v>
      </c>
      <c r="E1540" s="207" t="s">
        <v>1993</v>
      </c>
      <c r="F1540" s="208" t="s">
        <v>1994</v>
      </c>
      <c r="G1540" s="209" t="s">
        <v>207</v>
      </c>
      <c r="H1540" s="210">
        <v>2.028</v>
      </c>
      <c r="I1540" s="211"/>
      <c r="J1540" s="212">
        <f>ROUND(I1540*H1540,2)</f>
        <v>0</v>
      </c>
      <c r="K1540" s="208" t="s">
        <v>165</v>
      </c>
      <c r="L1540" s="46"/>
      <c r="M1540" s="213" t="s">
        <v>19</v>
      </c>
      <c r="N1540" s="214" t="s">
        <v>43</v>
      </c>
      <c r="O1540" s="86"/>
      <c r="P1540" s="215">
        <f>O1540*H1540</f>
        <v>0</v>
      </c>
      <c r="Q1540" s="215">
        <v>0</v>
      </c>
      <c r="R1540" s="215">
        <f>Q1540*H1540</f>
        <v>0</v>
      </c>
      <c r="S1540" s="215">
        <v>0</v>
      </c>
      <c r="T1540" s="216">
        <f>S1540*H1540</f>
        <v>0</v>
      </c>
      <c r="U1540" s="40"/>
      <c r="V1540" s="40"/>
      <c r="W1540" s="40"/>
      <c r="X1540" s="40"/>
      <c r="Y1540" s="40"/>
      <c r="Z1540" s="40"/>
      <c r="AA1540" s="40"/>
      <c r="AB1540" s="40"/>
      <c r="AC1540" s="40"/>
      <c r="AD1540" s="40"/>
      <c r="AE1540" s="40"/>
      <c r="AR1540" s="217" t="s">
        <v>260</v>
      </c>
      <c r="AT1540" s="217" t="s">
        <v>161</v>
      </c>
      <c r="AU1540" s="217" t="s">
        <v>82</v>
      </c>
      <c r="AY1540" s="19" t="s">
        <v>159</v>
      </c>
      <c r="BE1540" s="218">
        <f>IF(N1540="základní",J1540,0)</f>
        <v>0</v>
      </c>
      <c r="BF1540" s="218">
        <f>IF(N1540="snížená",J1540,0)</f>
        <v>0</v>
      </c>
      <c r="BG1540" s="218">
        <f>IF(N1540="zákl. přenesená",J1540,0)</f>
        <v>0</v>
      </c>
      <c r="BH1540" s="218">
        <f>IF(N1540="sníž. přenesená",J1540,0)</f>
        <v>0</v>
      </c>
      <c r="BI1540" s="218">
        <f>IF(N1540="nulová",J1540,0)</f>
        <v>0</v>
      </c>
      <c r="BJ1540" s="19" t="s">
        <v>80</v>
      </c>
      <c r="BK1540" s="218">
        <f>ROUND(I1540*H1540,2)</f>
        <v>0</v>
      </c>
      <c r="BL1540" s="19" t="s">
        <v>260</v>
      </c>
      <c r="BM1540" s="217" t="s">
        <v>1995</v>
      </c>
    </row>
    <row r="1541" s="12" customFormat="1" ht="22.8" customHeight="1">
      <c r="A1541" s="12"/>
      <c r="B1541" s="190"/>
      <c r="C1541" s="191"/>
      <c r="D1541" s="192" t="s">
        <v>71</v>
      </c>
      <c r="E1541" s="204" t="s">
        <v>1996</v>
      </c>
      <c r="F1541" s="204" t="s">
        <v>1997</v>
      </c>
      <c r="G1541" s="191"/>
      <c r="H1541" s="191"/>
      <c r="I1541" s="194"/>
      <c r="J1541" s="205">
        <f>BK1541</f>
        <v>0</v>
      </c>
      <c r="K1541" s="191"/>
      <c r="L1541" s="196"/>
      <c r="M1541" s="197"/>
      <c r="N1541" s="198"/>
      <c r="O1541" s="198"/>
      <c r="P1541" s="199">
        <f>SUM(P1542:P1568)</f>
        <v>0</v>
      </c>
      <c r="Q1541" s="198"/>
      <c r="R1541" s="199">
        <f>SUM(R1542:R1568)</f>
        <v>0.02421512</v>
      </c>
      <c r="S1541" s="198"/>
      <c r="T1541" s="200">
        <f>SUM(T1542:T1568)</f>
        <v>0</v>
      </c>
      <c r="U1541" s="12"/>
      <c r="V1541" s="12"/>
      <c r="W1541" s="12"/>
      <c r="X1541" s="12"/>
      <c r="Y1541" s="12"/>
      <c r="Z1541" s="12"/>
      <c r="AA1541" s="12"/>
      <c r="AB1541" s="12"/>
      <c r="AC1541" s="12"/>
      <c r="AD1541" s="12"/>
      <c r="AE1541" s="12"/>
      <c r="AR1541" s="201" t="s">
        <v>82</v>
      </c>
      <c r="AT1541" s="202" t="s">
        <v>71</v>
      </c>
      <c r="AU1541" s="202" t="s">
        <v>80</v>
      </c>
      <c r="AY1541" s="201" t="s">
        <v>159</v>
      </c>
      <c r="BK1541" s="203">
        <f>SUM(BK1542:BK1568)</f>
        <v>0</v>
      </c>
    </row>
    <row r="1542" s="2" customFormat="1" ht="16.5" customHeight="1">
      <c r="A1542" s="40"/>
      <c r="B1542" s="41"/>
      <c r="C1542" s="206" t="s">
        <v>1998</v>
      </c>
      <c r="D1542" s="206" t="s">
        <v>161</v>
      </c>
      <c r="E1542" s="207" t="s">
        <v>1999</v>
      </c>
      <c r="F1542" s="208" t="s">
        <v>2000</v>
      </c>
      <c r="G1542" s="209" t="s">
        <v>263</v>
      </c>
      <c r="H1542" s="210">
        <v>31.164000000000001</v>
      </c>
      <c r="I1542" s="211"/>
      <c r="J1542" s="212">
        <f>ROUND(I1542*H1542,2)</f>
        <v>0</v>
      </c>
      <c r="K1542" s="208" t="s">
        <v>165</v>
      </c>
      <c r="L1542" s="46"/>
      <c r="M1542" s="213" t="s">
        <v>19</v>
      </c>
      <c r="N1542" s="214" t="s">
        <v>43</v>
      </c>
      <c r="O1542" s="86"/>
      <c r="P1542" s="215">
        <f>O1542*H1542</f>
        <v>0</v>
      </c>
      <c r="Q1542" s="215">
        <v>0.00011</v>
      </c>
      <c r="R1542" s="215">
        <f>Q1542*H1542</f>
        <v>0.0034280400000000003</v>
      </c>
      <c r="S1542" s="215">
        <v>0</v>
      </c>
      <c r="T1542" s="216">
        <f>S1542*H1542</f>
        <v>0</v>
      </c>
      <c r="U1542" s="40"/>
      <c r="V1542" s="40"/>
      <c r="W1542" s="40"/>
      <c r="X1542" s="40"/>
      <c r="Y1542" s="40"/>
      <c r="Z1542" s="40"/>
      <c r="AA1542" s="40"/>
      <c r="AB1542" s="40"/>
      <c r="AC1542" s="40"/>
      <c r="AD1542" s="40"/>
      <c r="AE1542" s="40"/>
      <c r="AR1542" s="217" t="s">
        <v>260</v>
      </c>
      <c r="AT1542" s="217" t="s">
        <v>161</v>
      </c>
      <c r="AU1542" s="217" t="s">
        <v>82</v>
      </c>
      <c r="AY1542" s="19" t="s">
        <v>159</v>
      </c>
      <c r="BE1542" s="218">
        <f>IF(N1542="základní",J1542,0)</f>
        <v>0</v>
      </c>
      <c r="BF1542" s="218">
        <f>IF(N1542="snížená",J1542,0)</f>
        <v>0</v>
      </c>
      <c r="BG1542" s="218">
        <f>IF(N1542="zákl. přenesená",J1542,0)</f>
        <v>0</v>
      </c>
      <c r="BH1542" s="218">
        <f>IF(N1542="sníž. přenesená",J1542,0)</f>
        <v>0</v>
      </c>
      <c r="BI1542" s="218">
        <f>IF(N1542="nulová",J1542,0)</f>
        <v>0</v>
      </c>
      <c r="BJ1542" s="19" t="s">
        <v>80</v>
      </c>
      <c r="BK1542" s="218">
        <f>ROUND(I1542*H1542,2)</f>
        <v>0</v>
      </c>
      <c r="BL1542" s="19" t="s">
        <v>260</v>
      </c>
      <c r="BM1542" s="217" t="s">
        <v>2001</v>
      </c>
    </row>
    <row r="1543" s="14" customFormat="1">
      <c r="A1543" s="14"/>
      <c r="B1543" s="230"/>
      <c r="C1543" s="231"/>
      <c r="D1543" s="221" t="s">
        <v>168</v>
      </c>
      <c r="E1543" s="232" t="s">
        <v>19</v>
      </c>
      <c r="F1543" s="233" t="s">
        <v>2002</v>
      </c>
      <c r="G1543" s="231"/>
      <c r="H1543" s="234">
        <v>11</v>
      </c>
      <c r="I1543" s="235"/>
      <c r="J1543" s="231"/>
      <c r="K1543" s="231"/>
      <c r="L1543" s="236"/>
      <c r="M1543" s="237"/>
      <c r="N1543" s="238"/>
      <c r="O1543" s="238"/>
      <c r="P1543" s="238"/>
      <c r="Q1543" s="238"/>
      <c r="R1543" s="238"/>
      <c r="S1543" s="238"/>
      <c r="T1543" s="239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40" t="s">
        <v>168</v>
      </c>
      <c r="AU1543" s="240" t="s">
        <v>82</v>
      </c>
      <c r="AV1543" s="14" t="s">
        <v>82</v>
      </c>
      <c r="AW1543" s="14" t="s">
        <v>33</v>
      </c>
      <c r="AX1543" s="14" t="s">
        <v>72</v>
      </c>
      <c r="AY1543" s="240" t="s">
        <v>159</v>
      </c>
    </row>
    <row r="1544" s="14" customFormat="1">
      <c r="A1544" s="14"/>
      <c r="B1544" s="230"/>
      <c r="C1544" s="231"/>
      <c r="D1544" s="221" t="s">
        <v>168</v>
      </c>
      <c r="E1544" s="232" t="s">
        <v>19</v>
      </c>
      <c r="F1544" s="233" t="s">
        <v>2003</v>
      </c>
      <c r="G1544" s="231"/>
      <c r="H1544" s="234">
        <v>4.6900000000000004</v>
      </c>
      <c r="I1544" s="235"/>
      <c r="J1544" s="231"/>
      <c r="K1544" s="231"/>
      <c r="L1544" s="236"/>
      <c r="M1544" s="237"/>
      <c r="N1544" s="238"/>
      <c r="O1544" s="238"/>
      <c r="P1544" s="238"/>
      <c r="Q1544" s="238"/>
      <c r="R1544" s="238"/>
      <c r="S1544" s="238"/>
      <c r="T1544" s="23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40" t="s">
        <v>168</v>
      </c>
      <c r="AU1544" s="240" t="s">
        <v>82</v>
      </c>
      <c r="AV1544" s="14" t="s">
        <v>82</v>
      </c>
      <c r="AW1544" s="14" t="s">
        <v>33</v>
      </c>
      <c r="AX1544" s="14" t="s">
        <v>72</v>
      </c>
      <c r="AY1544" s="240" t="s">
        <v>159</v>
      </c>
    </row>
    <row r="1545" s="14" customFormat="1">
      <c r="A1545" s="14"/>
      <c r="B1545" s="230"/>
      <c r="C1545" s="231"/>
      <c r="D1545" s="221" t="s">
        <v>168</v>
      </c>
      <c r="E1545" s="232" t="s">
        <v>19</v>
      </c>
      <c r="F1545" s="233" t="s">
        <v>2004</v>
      </c>
      <c r="G1545" s="231"/>
      <c r="H1545" s="234">
        <v>8.6739999999999995</v>
      </c>
      <c r="I1545" s="235"/>
      <c r="J1545" s="231"/>
      <c r="K1545" s="231"/>
      <c r="L1545" s="236"/>
      <c r="M1545" s="237"/>
      <c r="N1545" s="238"/>
      <c r="O1545" s="238"/>
      <c r="P1545" s="238"/>
      <c r="Q1545" s="238"/>
      <c r="R1545" s="238"/>
      <c r="S1545" s="238"/>
      <c r="T1545" s="23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40" t="s">
        <v>168</v>
      </c>
      <c r="AU1545" s="240" t="s">
        <v>82</v>
      </c>
      <c r="AV1545" s="14" t="s">
        <v>82</v>
      </c>
      <c r="AW1545" s="14" t="s">
        <v>33</v>
      </c>
      <c r="AX1545" s="14" t="s">
        <v>72</v>
      </c>
      <c r="AY1545" s="240" t="s">
        <v>159</v>
      </c>
    </row>
    <row r="1546" s="14" customFormat="1">
      <c r="A1546" s="14"/>
      <c r="B1546" s="230"/>
      <c r="C1546" s="231"/>
      <c r="D1546" s="221" t="s">
        <v>168</v>
      </c>
      <c r="E1546" s="232" t="s">
        <v>19</v>
      </c>
      <c r="F1546" s="233" t="s">
        <v>2005</v>
      </c>
      <c r="G1546" s="231"/>
      <c r="H1546" s="234">
        <v>6.7999999999999998</v>
      </c>
      <c r="I1546" s="235"/>
      <c r="J1546" s="231"/>
      <c r="K1546" s="231"/>
      <c r="L1546" s="236"/>
      <c r="M1546" s="237"/>
      <c r="N1546" s="238"/>
      <c r="O1546" s="238"/>
      <c r="P1546" s="238"/>
      <c r="Q1546" s="238"/>
      <c r="R1546" s="238"/>
      <c r="S1546" s="238"/>
      <c r="T1546" s="239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40" t="s">
        <v>168</v>
      </c>
      <c r="AU1546" s="240" t="s">
        <v>82</v>
      </c>
      <c r="AV1546" s="14" t="s">
        <v>82</v>
      </c>
      <c r="AW1546" s="14" t="s">
        <v>33</v>
      </c>
      <c r="AX1546" s="14" t="s">
        <v>72</v>
      </c>
      <c r="AY1546" s="240" t="s">
        <v>159</v>
      </c>
    </row>
    <row r="1547" s="15" customFormat="1">
      <c r="A1547" s="15"/>
      <c r="B1547" s="241"/>
      <c r="C1547" s="242"/>
      <c r="D1547" s="221" t="s">
        <v>168</v>
      </c>
      <c r="E1547" s="243" t="s">
        <v>19</v>
      </c>
      <c r="F1547" s="244" t="s">
        <v>173</v>
      </c>
      <c r="G1547" s="242"/>
      <c r="H1547" s="245">
        <v>31.164000000000001</v>
      </c>
      <c r="I1547" s="246"/>
      <c r="J1547" s="242"/>
      <c r="K1547" s="242"/>
      <c r="L1547" s="247"/>
      <c r="M1547" s="248"/>
      <c r="N1547" s="249"/>
      <c r="O1547" s="249"/>
      <c r="P1547" s="249"/>
      <c r="Q1547" s="249"/>
      <c r="R1547" s="249"/>
      <c r="S1547" s="249"/>
      <c r="T1547" s="250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15"/>
      <c r="AT1547" s="251" t="s">
        <v>168</v>
      </c>
      <c r="AU1547" s="251" t="s">
        <v>82</v>
      </c>
      <c r="AV1547" s="15" t="s">
        <v>174</v>
      </c>
      <c r="AW1547" s="15" t="s">
        <v>33</v>
      </c>
      <c r="AX1547" s="15" t="s">
        <v>80</v>
      </c>
      <c r="AY1547" s="251" t="s">
        <v>159</v>
      </c>
    </row>
    <row r="1548" s="2" customFormat="1" ht="21.75" customHeight="1">
      <c r="A1548" s="40"/>
      <c r="B1548" s="41"/>
      <c r="C1548" s="206" t="s">
        <v>2006</v>
      </c>
      <c r="D1548" s="206" t="s">
        <v>161</v>
      </c>
      <c r="E1548" s="207" t="s">
        <v>2007</v>
      </c>
      <c r="F1548" s="208" t="s">
        <v>2008</v>
      </c>
      <c r="G1548" s="209" t="s">
        <v>263</v>
      </c>
      <c r="H1548" s="210">
        <v>34.694000000000003</v>
      </c>
      <c r="I1548" s="211"/>
      <c r="J1548" s="212">
        <f>ROUND(I1548*H1548,2)</f>
        <v>0</v>
      </c>
      <c r="K1548" s="208" t="s">
        <v>165</v>
      </c>
      <c r="L1548" s="46"/>
      <c r="M1548" s="213" t="s">
        <v>19</v>
      </c>
      <c r="N1548" s="214" t="s">
        <v>43</v>
      </c>
      <c r="O1548" s="86"/>
      <c r="P1548" s="215">
        <f>O1548*H1548</f>
        <v>0</v>
      </c>
      <c r="Q1548" s="215">
        <v>6.9999999999999994E-05</v>
      </c>
      <c r="R1548" s="215">
        <f>Q1548*H1548</f>
        <v>0.0024285800000000001</v>
      </c>
      <c r="S1548" s="215">
        <v>0</v>
      </c>
      <c r="T1548" s="216">
        <f>S1548*H1548</f>
        <v>0</v>
      </c>
      <c r="U1548" s="40"/>
      <c r="V1548" s="40"/>
      <c r="W1548" s="40"/>
      <c r="X1548" s="40"/>
      <c r="Y1548" s="40"/>
      <c r="Z1548" s="40"/>
      <c r="AA1548" s="40"/>
      <c r="AB1548" s="40"/>
      <c r="AC1548" s="40"/>
      <c r="AD1548" s="40"/>
      <c r="AE1548" s="40"/>
      <c r="AR1548" s="217" t="s">
        <v>260</v>
      </c>
      <c r="AT1548" s="217" t="s">
        <v>161</v>
      </c>
      <c r="AU1548" s="217" t="s">
        <v>82</v>
      </c>
      <c r="AY1548" s="19" t="s">
        <v>159</v>
      </c>
      <c r="BE1548" s="218">
        <f>IF(N1548="základní",J1548,0)</f>
        <v>0</v>
      </c>
      <c r="BF1548" s="218">
        <f>IF(N1548="snížená",J1548,0)</f>
        <v>0</v>
      </c>
      <c r="BG1548" s="218">
        <f>IF(N1548="zákl. přenesená",J1548,0)</f>
        <v>0</v>
      </c>
      <c r="BH1548" s="218">
        <f>IF(N1548="sníž. přenesená",J1548,0)</f>
        <v>0</v>
      </c>
      <c r="BI1548" s="218">
        <f>IF(N1548="nulová",J1548,0)</f>
        <v>0</v>
      </c>
      <c r="BJ1548" s="19" t="s">
        <v>80</v>
      </c>
      <c r="BK1548" s="218">
        <f>ROUND(I1548*H1548,2)</f>
        <v>0</v>
      </c>
      <c r="BL1548" s="19" t="s">
        <v>260</v>
      </c>
      <c r="BM1548" s="217" t="s">
        <v>2009</v>
      </c>
    </row>
    <row r="1549" s="14" customFormat="1">
      <c r="A1549" s="14"/>
      <c r="B1549" s="230"/>
      <c r="C1549" s="231"/>
      <c r="D1549" s="221" t="s">
        <v>168</v>
      </c>
      <c r="E1549" s="232" t="s">
        <v>19</v>
      </c>
      <c r="F1549" s="233" t="s">
        <v>2002</v>
      </c>
      <c r="G1549" s="231"/>
      <c r="H1549" s="234">
        <v>11</v>
      </c>
      <c r="I1549" s="235"/>
      <c r="J1549" s="231"/>
      <c r="K1549" s="231"/>
      <c r="L1549" s="236"/>
      <c r="M1549" s="237"/>
      <c r="N1549" s="238"/>
      <c r="O1549" s="238"/>
      <c r="P1549" s="238"/>
      <c r="Q1549" s="238"/>
      <c r="R1549" s="238"/>
      <c r="S1549" s="238"/>
      <c r="T1549" s="23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40" t="s">
        <v>168</v>
      </c>
      <c r="AU1549" s="240" t="s">
        <v>82</v>
      </c>
      <c r="AV1549" s="14" t="s">
        <v>82</v>
      </c>
      <c r="AW1549" s="14" t="s">
        <v>33</v>
      </c>
      <c r="AX1549" s="14" t="s">
        <v>72</v>
      </c>
      <c r="AY1549" s="240" t="s">
        <v>159</v>
      </c>
    </row>
    <row r="1550" s="14" customFormat="1">
      <c r="A1550" s="14"/>
      <c r="B1550" s="230"/>
      <c r="C1550" s="231"/>
      <c r="D1550" s="221" t="s">
        <v>168</v>
      </c>
      <c r="E1550" s="232" t="s">
        <v>19</v>
      </c>
      <c r="F1550" s="233" t="s">
        <v>2003</v>
      </c>
      <c r="G1550" s="231"/>
      <c r="H1550" s="234">
        <v>4.6900000000000004</v>
      </c>
      <c r="I1550" s="235"/>
      <c r="J1550" s="231"/>
      <c r="K1550" s="231"/>
      <c r="L1550" s="236"/>
      <c r="M1550" s="237"/>
      <c r="N1550" s="238"/>
      <c r="O1550" s="238"/>
      <c r="P1550" s="238"/>
      <c r="Q1550" s="238"/>
      <c r="R1550" s="238"/>
      <c r="S1550" s="238"/>
      <c r="T1550" s="23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40" t="s">
        <v>168</v>
      </c>
      <c r="AU1550" s="240" t="s">
        <v>82</v>
      </c>
      <c r="AV1550" s="14" t="s">
        <v>82</v>
      </c>
      <c r="AW1550" s="14" t="s">
        <v>33</v>
      </c>
      <c r="AX1550" s="14" t="s">
        <v>72</v>
      </c>
      <c r="AY1550" s="240" t="s">
        <v>159</v>
      </c>
    </row>
    <row r="1551" s="14" customFormat="1">
      <c r="A1551" s="14"/>
      <c r="B1551" s="230"/>
      <c r="C1551" s="231"/>
      <c r="D1551" s="221" t="s">
        <v>168</v>
      </c>
      <c r="E1551" s="232" t="s">
        <v>19</v>
      </c>
      <c r="F1551" s="233" t="s">
        <v>2004</v>
      </c>
      <c r="G1551" s="231"/>
      <c r="H1551" s="234">
        <v>8.6739999999999995</v>
      </c>
      <c r="I1551" s="235"/>
      <c r="J1551" s="231"/>
      <c r="K1551" s="231"/>
      <c r="L1551" s="236"/>
      <c r="M1551" s="237"/>
      <c r="N1551" s="238"/>
      <c r="O1551" s="238"/>
      <c r="P1551" s="238"/>
      <c r="Q1551" s="238"/>
      <c r="R1551" s="238"/>
      <c r="S1551" s="238"/>
      <c r="T1551" s="23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40" t="s">
        <v>168</v>
      </c>
      <c r="AU1551" s="240" t="s">
        <v>82</v>
      </c>
      <c r="AV1551" s="14" t="s">
        <v>82</v>
      </c>
      <c r="AW1551" s="14" t="s">
        <v>33</v>
      </c>
      <c r="AX1551" s="14" t="s">
        <v>72</v>
      </c>
      <c r="AY1551" s="240" t="s">
        <v>159</v>
      </c>
    </row>
    <row r="1552" s="14" customFormat="1">
      <c r="A1552" s="14"/>
      <c r="B1552" s="230"/>
      <c r="C1552" s="231"/>
      <c r="D1552" s="221" t="s">
        <v>168</v>
      </c>
      <c r="E1552" s="232" t="s">
        <v>19</v>
      </c>
      <c r="F1552" s="233" t="s">
        <v>2005</v>
      </c>
      <c r="G1552" s="231"/>
      <c r="H1552" s="234">
        <v>6.7999999999999998</v>
      </c>
      <c r="I1552" s="235"/>
      <c r="J1552" s="231"/>
      <c r="K1552" s="231"/>
      <c r="L1552" s="236"/>
      <c r="M1552" s="237"/>
      <c r="N1552" s="238"/>
      <c r="O1552" s="238"/>
      <c r="P1552" s="238"/>
      <c r="Q1552" s="238"/>
      <c r="R1552" s="238"/>
      <c r="S1552" s="238"/>
      <c r="T1552" s="239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40" t="s">
        <v>168</v>
      </c>
      <c r="AU1552" s="240" t="s">
        <v>82</v>
      </c>
      <c r="AV1552" s="14" t="s">
        <v>82</v>
      </c>
      <c r="AW1552" s="14" t="s">
        <v>33</v>
      </c>
      <c r="AX1552" s="14" t="s">
        <v>72</v>
      </c>
      <c r="AY1552" s="240" t="s">
        <v>159</v>
      </c>
    </row>
    <row r="1553" s="14" customFormat="1">
      <c r="A1553" s="14"/>
      <c r="B1553" s="230"/>
      <c r="C1553" s="231"/>
      <c r="D1553" s="221" t="s">
        <v>168</v>
      </c>
      <c r="E1553" s="232" t="s">
        <v>19</v>
      </c>
      <c r="F1553" s="233" t="s">
        <v>2010</v>
      </c>
      <c r="G1553" s="231"/>
      <c r="H1553" s="234">
        <v>3.5299999999999998</v>
      </c>
      <c r="I1553" s="235"/>
      <c r="J1553" s="231"/>
      <c r="K1553" s="231"/>
      <c r="L1553" s="236"/>
      <c r="M1553" s="237"/>
      <c r="N1553" s="238"/>
      <c r="O1553" s="238"/>
      <c r="P1553" s="238"/>
      <c r="Q1553" s="238"/>
      <c r="R1553" s="238"/>
      <c r="S1553" s="238"/>
      <c r="T1553" s="23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40" t="s">
        <v>168</v>
      </c>
      <c r="AU1553" s="240" t="s">
        <v>82</v>
      </c>
      <c r="AV1553" s="14" t="s">
        <v>82</v>
      </c>
      <c r="AW1553" s="14" t="s">
        <v>33</v>
      </c>
      <c r="AX1553" s="14" t="s">
        <v>72</v>
      </c>
      <c r="AY1553" s="240" t="s">
        <v>159</v>
      </c>
    </row>
    <row r="1554" s="15" customFormat="1">
      <c r="A1554" s="15"/>
      <c r="B1554" s="241"/>
      <c r="C1554" s="242"/>
      <c r="D1554" s="221" t="s">
        <v>168</v>
      </c>
      <c r="E1554" s="243" t="s">
        <v>19</v>
      </c>
      <c r="F1554" s="244" t="s">
        <v>173</v>
      </c>
      <c r="G1554" s="242"/>
      <c r="H1554" s="245">
        <v>34.694000000000003</v>
      </c>
      <c r="I1554" s="246"/>
      <c r="J1554" s="242"/>
      <c r="K1554" s="242"/>
      <c r="L1554" s="247"/>
      <c r="M1554" s="248"/>
      <c r="N1554" s="249"/>
      <c r="O1554" s="249"/>
      <c r="P1554" s="249"/>
      <c r="Q1554" s="249"/>
      <c r="R1554" s="249"/>
      <c r="S1554" s="249"/>
      <c r="T1554" s="250"/>
      <c r="U1554" s="15"/>
      <c r="V1554" s="15"/>
      <c r="W1554" s="15"/>
      <c r="X1554" s="15"/>
      <c r="Y1554" s="15"/>
      <c r="Z1554" s="15"/>
      <c r="AA1554" s="15"/>
      <c r="AB1554" s="15"/>
      <c r="AC1554" s="15"/>
      <c r="AD1554" s="15"/>
      <c r="AE1554" s="15"/>
      <c r="AT1554" s="251" t="s">
        <v>168</v>
      </c>
      <c r="AU1554" s="251" t="s">
        <v>82</v>
      </c>
      <c r="AV1554" s="15" t="s">
        <v>174</v>
      </c>
      <c r="AW1554" s="15" t="s">
        <v>33</v>
      </c>
      <c r="AX1554" s="15" t="s">
        <v>80</v>
      </c>
      <c r="AY1554" s="251" t="s">
        <v>159</v>
      </c>
    </row>
    <row r="1555" s="2" customFormat="1" ht="16.5" customHeight="1">
      <c r="A1555" s="40"/>
      <c r="B1555" s="41"/>
      <c r="C1555" s="206" t="s">
        <v>2011</v>
      </c>
      <c r="D1555" s="206" t="s">
        <v>161</v>
      </c>
      <c r="E1555" s="207" t="s">
        <v>2012</v>
      </c>
      <c r="F1555" s="208" t="s">
        <v>2013</v>
      </c>
      <c r="G1555" s="209" t="s">
        <v>263</v>
      </c>
      <c r="H1555" s="210">
        <v>34.694000000000003</v>
      </c>
      <c r="I1555" s="211"/>
      <c r="J1555" s="212">
        <f>ROUND(I1555*H1555,2)</f>
        <v>0</v>
      </c>
      <c r="K1555" s="208" t="s">
        <v>165</v>
      </c>
      <c r="L1555" s="46"/>
      <c r="M1555" s="213" t="s">
        <v>19</v>
      </c>
      <c r="N1555" s="214" t="s">
        <v>43</v>
      </c>
      <c r="O1555" s="86"/>
      <c r="P1555" s="215">
        <f>O1555*H1555</f>
        <v>0</v>
      </c>
      <c r="Q1555" s="215">
        <v>0.00013999999999999999</v>
      </c>
      <c r="R1555" s="215">
        <f>Q1555*H1555</f>
        <v>0.0048571600000000001</v>
      </c>
      <c r="S1555" s="215">
        <v>0</v>
      </c>
      <c r="T1555" s="216">
        <f>S1555*H1555</f>
        <v>0</v>
      </c>
      <c r="U1555" s="40"/>
      <c r="V1555" s="40"/>
      <c r="W1555" s="40"/>
      <c r="X1555" s="40"/>
      <c r="Y1555" s="40"/>
      <c r="Z1555" s="40"/>
      <c r="AA1555" s="40"/>
      <c r="AB1555" s="40"/>
      <c r="AC1555" s="40"/>
      <c r="AD1555" s="40"/>
      <c r="AE1555" s="40"/>
      <c r="AR1555" s="217" t="s">
        <v>260</v>
      </c>
      <c r="AT1555" s="217" t="s">
        <v>161</v>
      </c>
      <c r="AU1555" s="217" t="s">
        <v>82</v>
      </c>
      <c r="AY1555" s="19" t="s">
        <v>159</v>
      </c>
      <c r="BE1555" s="218">
        <f>IF(N1555="základní",J1555,0)</f>
        <v>0</v>
      </c>
      <c r="BF1555" s="218">
        <f>IF(N1555="snížená",J1555,0)</f>
        <v>0</v>
      </c>
      <c r="BG1555" s="218">
        <f>IF(N1555="zákl. přenesená",J1555,0)</f>
        <v>0</v>
      </c>
      <c r="BH1555" s="218">
        <f>IF(N1555="sníž. přenesená",J1555,0)</f>
        <v>0</v>
      </c>
      <c r="BI1555" s="218">
        <f>IF(N1555="nulová",J1555,0)</f>
        <v>0</v>
      </c>
      <c r="BJ1555" s="19" t="s">
        <v>80</v>
      </c>
      <c r="BK1555" s="218">
        <f>ROUND(I1555*H1555,2)</f>
        <v>0</v>
      </c>
      <c r="BL1555" s="19" t="s">
        <v>260</v>
      </c>
      <c r="BM1555" s="217" t="s">
        <v>2014</v>
      </c>
    </row>
    <row r="1556" s="2" customFormat="1" ht="16.5" customHeight="1">
      <c r="A1556" s="40"/>
      <c r="B1556" s="41"/>
      <c r="C1556" s="206" t="s">
        <v>2015</v>
      </c>
      <c r="D1556" s="206" t="s">
        <v>161</v>
      </c>
      <c r="E1556" s="207" t="s">
        <v>2016</v>
      </c>
      <c r="F1556" s="208" t="s">
        <v>2017</v>
      </c>
      <c r="G1556" s="209" t="s">
        <v>263</v>
      </c>
      <c r="H1556" s="210">
        <v>34.694000000000003</v>
      </c>
      <c r="I1556" s="211"/>
      <c r="J1556" s="212">
        <f>ROUND(I1556*H1556,2)</f>
        <v>0</v>
      </c>
      <c r="K1556" s="208" t="s">
        <v>165</v>
      </c>
      <c r="L1556" s="46"/>
      <c r="M1556" s="213" t="s">
        <v>19</v>
      </c>
      <c r="N1556" s="214" t="s">
        <v>43</v>
      </c>
      <c r="O1556" s="86"/>
      <c r="P1556" s="215">
        <f>O1556*H1556</f>
        <v>0</v>
      </c>
      <c r="Q1556" s="215">
        <v>0.00012</v>
      </c>
      <c r="R1556" s="215">
        <f>Q1556*H1556</f>
        <v>0.0041632800000000001</v>
      </c>
      <c r="S1556" s="215">
        <v>0</v>
      </c>
      <c r="T1556" s="216">
        <f>S1556*H1556</f>
        <v>0</v>
      </c>
      <c r="U1556" s="40"/>
      <c r="V1556" s="40"/>
      <c r="W1556" s="40"/>
      <c r="X1556" s="40"/>
      <c r="Y1556" s="40"/>
      <c r="Z1556" s="40"/>
      <c r="AA1556" s="40"/>
      <c r="AB1556" s="40"/>
      <c r="AC1556" s="40"/>
      <c r="AD1556" s="40"/>
      <c r="AE1556" s="40"/>
      <c r="AR1556" s="217" t="s">
        <v>260</v>
      </c>
      <c r="AT1556" s="217" t="s">
        <v>161</v>
      </c>
      <c r="AU1556" s="217" t="s">
        <v>82</v>
      </c>
      <c r="AY1556" s="19" t="s">
        <v>159</v>
      </c>
      <c r="BE1556" s="218">
        <f>IF(N1556="základní",J1556,0)</f>
        <v>0</v>
      </c>
      <c r="BF1556" s="218">
        <f>IF(N1556="snížená",J1556,0)</f>
        <v>0</v>
      </c>
      <c r="BG1556" s="218">
        <f>IF(N1556="zákl. přenesená",J1556,0)</f>
        <v>0</v>
      </c>
      <c r="BH1556" s="218">
        <f>IF(N1556="sníž. přenesená",J1556,0)</f>
        <v>0</v>
      </c>
      <c r="BI1556" s="218">
        <f>IF(N1556="nulová",J1556,0)</f>
        <v>0</v>
      </c>
      <c r="BJ1556" s="19" t="s">
        <v>80</v>
      </c>
      <c r="BK1556" s="218">
        <f>ROUND(I1556*H1556,2)</f>
        <v>0</v>
      </c>
      <c r="BL1556" s="19" t="s">
        <v>260</v>
      </c>
      <c r="BM1556" s="217" t="s">
        <v>2018</v>
      </c>
    </row>
    <row r="1557" s="2" customFormat="1" ht="16.5" customHeight="1">
      <c r="A1557" s="40"/>
      <c r="B1557" s="41"/>
      <c r="C1557" s="206" t="s">
        <v>2019</v>
      </c>
      <c r="D1557" s="206" t="s">
        <v>161</v>
      </c>
      <c r="E1557" s="207" t="s">
        <v>2020</v>
      </c>
      <c r="F1557" s="208" t="s">
        <v>2021</v>
      </c>
      <c r="G1557" s="209" t="s">
        <v>263</v>
      </c>
      <c r="H1557" s="210">
        <v>69.388000000000005</v>
      </c>
      <c r="I1557" s="211"/>
      <c r="J1557" s="212">
        <f>ROUND(I1557*H1557,2)</f>
        <v>0</v>
      </c>
      <c r="K1557" s="208" t="s">
        <v>165</v>
      </c>
      <c r="L1557" s="46"/>
      <c r="M1557" s="213" t="s">
        <v>19</v>
      </c>
      <c r="N1557" s="214" t="s">
        <v>43</v>
      </c>
      <c r="O1557" s="86"/>
      <c r="P1557" s="215">
        <f>O1557*H1557</f>
        <v>0</v>
      </c>
      <c r="Q1557" s="215">
        <v>0.00012</v>
      </c>
      <c r="R1557" s="215">
        <f>Q1557*H1557</f>
        <v>0.0083265600000000002</v>
      </c>
      <c r="S1557" s="215">
        <v>0</v>
      </c>
      <c r="T1557" s="216">
        <f>S1557*H1557</f>
        <v>0</v>
      </c>
      <c r="U1557" s="40"/>
      <c r="V1557" s="40"/>
      <c r="W1557" s="40"/>
      <c r="X1557" s="40"/>
      <c r="Y1557" s="40"/>
      <c r="Z1557" s="40"/>
      <c r="AA1557" s="40"/>
      <c r="AB1557" s="40"/>
      <c r="AC1557" s="40"/>
      <c r="AD1557" s="40"/>
      <c r="AE1557" s="40"/>
      <c r="AR1557" s="217" t="s">
        <v>260</v>
      </c>
      <c r="AT1557" s="217" t="s">
        <v>161</v>
      </c>
      <c r="AU1557" s="217" t="s">
        <v>82</v>
      </c>
      <c r="AY1557" s="19" t="s">
        <v>159</v>
      </c>
      <c r="BE1557" s="218">
        <f>IF(N1557="základní",J1557,0)</f>
        <v>0</v>
      </c>
      <c r="BF1557" s="218">
        <f>IF(N1557="snížená",J1557,0)</f>
        <v>0</v>
      </c>
      <c r="BG1557" s="218">
        <f>IF(N1557="zákl. přenesená",J1557,0)</f>
        <v>0</v>
      </c>
      <c r="BH1557" s="218">
        <f>IF(N1557="sníž. přenesená",J1557,0)</f>
        <v>0</v>
      </c>
      <c r="BI1557" s="218">
        <f>IF(N1557="nulová",J1557,0)</f>
        <v>0</v>
      </c>
      <c r="BJ1557" s="19" t="s">
        <v>80</v>
      </c>
      <c r="BK1557" s="218">
        <f>ROUND(I1557*H1557,2)</f>
        <v>0</v>
      </c>
      <c r="BL1557" s="19" t="s">
        <v>260</v>
      </c>
      <c r="BM1557" s="217" t="s">
        <v>2022</v>
      </c>
    </row>
    <row r="1558" s="14" customFormat="1">
      <c r="A1558" s="14"/>
      <c r="B1558" s="230"/>
      <c r="C1558" s="231"/>
      <c r="D1558" s="221" t="s">
        <v>168</v>
      </c>
      <c r="E1558" s="232" t="s">
        <v>19</v>
      </c>
      <c r="F1558" s="233" t="s">
        <v>2023</v>
      </c>
      <c r="G1558" s="231"/>
      <c r="H1558" s="234">
        <v>22</v>
      </c>
      <c r="I1558" s="235"/>
      <c r="J1558" s="231"/>
      <c r="K1558" s="231"/>
      <c r="L1558" s="236"/>
      <c r="M1558" s="237"/>
      <c r="N1558" s="238"/>
      <c r="O1558" s="238"/>
      <c r="P1558" s="238"/>
      <c r="Q1558" s="238"/>
      <c r="R1558" s="238"/>
      <c r="S1558" s="238"/>
      <c r="T1558" s="239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40" t="s">
        <v>168</v>
      </c>
      <c r="AU1558" s="240" t="s">
        <v>82</v>
      </c>
      <c r="AV1558" s="14" t="s">
        <v>82</v>
      </c>
      <c r="AW1558" s="14" t="s">
        <v>33</v>
      </c>
      <c r="AX1558" s="14" t="s">
        <v>72</v>
      </c>
      <c r="AY1558" s="240" t="s">
        <v>159</v>
      </c>
    </row>
    <row r="1559" s="14" customFormat="1">
      <c r="A1559" s="14"/>
      <c r="B1559" s="230"/>
      <c r="C1559" s="231"/>
      <c r="D1559" s="221" t="s">
        <v>168</v>
      </c>
      <c r="E1559" s="232" t="s">
        <v>19</v>
      </c>
      <c r="F1559" s="233" t="s">
        <v>2024</v>
      </c>
      <c r="G1559" s="231"/>
      <c r="H1559" s="234">
        <v>9.3800000000000008</v>
      </c>
      <c r="I1559" s="235"/>
      <c r="J1559" s="231"/>
      <c r="K1559" s="231"/>
      <c r="L1559" s="236"/>
      <c r="M1559" s="237"/>
      <c r="N1559" s="238"/>
      <c r="O1559" s="238"/>
      <c r="P1559" s="238"/>
      <c r="Q1559" s="238"/>
      <c r="R1559" s="238"/>
      <c r="S1559" s="238"/>
      <c r="T1559" s="23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40" t="s">
        <v>168</v>
      </c>
      <c r="AU1559" s="240" t="s">
        <v>82</v>
      </c>
      <c r="AV1559" s="14" t="s">
        <v>82</v>
      </c>
      <c r="AW1559" s="14" t="s">
        <v>33</v>
      </c>
      <c r="AX1559" s="14" t="s">
        <v>72</v>
      </c>
      <c r="AY1559" s="240" t="s">
        <v>159</v>
      </c>
    </row>
    <row r="1560" s="14" customFormat="1">
      <c r="A1560" s="14"/>
      <c r="B1560" s="230"/>
      <c r="C1560" s="231"/>
      <c r="D1560" s="221" t="s">
        <v>168</v>
      </c>
      <c r="E1560" s="232" t="s">
        <v>19</v>
      </c>
      <c r="F1560" s="233" t="s">
        <v>2025</v>
      </c>
      <c r="G1560" s="231"/>
      <c r="H1560" s="234">
        <v>17.347999999999999</v>
      </c>
      <c r="I1560" s="235"/>
      <c r="J1560" s="231"/>
      <c r="K1560" s="231"/>
      <c r="L1560" s="236"/>
      <c r="M1560" s="237"/>
      <c r="N1560" s="238"/>
      <c r="O1560" s="238"/>
      <c r="P1560" s="238"/>
      <c r="Q1560" s="238"/>
      <c r="R1560" s="238"/>
      <c r="S1560" s="238"/>
      <c r="T1560" s="239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40" t="s">
        <v>168</v>
      </c>
      <c r="AU1560" s="240" t="s">
        <v>82</v>
      </c>
      <c r="AV1560" s="14" t="s">
        <v>82</v>
      </c>
      <c r="AW1560" s="14" t="s">
        <v>33</v>
      </c>
      <c r="AX1560" s="14" t="s">
        <v>72</v>
      </c>
      <c r="AY1560" s="240" t="s">
        <v>159</v>
      </c>
    </row>
    <row r="1561" s="14" customFormat="1">
      <c r="A1561" s="14"/>
      <c r="B1561" s="230"/>
      <c r="C1561" s="231"/>
      <c r="D1561" s="221" t="s">
        <v>168</v>
      </c>
      <c r="E1561" s="232" t="s">
        <v>19</v>
      </c>
      <c r="F1561" s="233" t="s">
        <v>2026</v>
      </c>
      <c r="G1561" s="231"/>
      <c r="H1561" s="234">
        <v>13.6</v>
      </c>
      <c r="I1561" s="235"/>
      <c r="J1561" s="231"/>
      <c r="K1561" s="231"/>
      <c r="L1561" s="236"/>
      <c r="M1561" s="237"/>
      <c r="N1561" s="238"/>
      <c r="O1561" s="238"/>
      <c r="P1561" s="238"/>
      <c r="Q1561" s="238"/>
      <c r="R1561" s="238"/>
      <c r="S1561" s="238"/>
      <c r="T1561" s="23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40" t="s">
        <v>168</v>
      </c>
      <c r="AU1561" s="240" t="s">
        <v>82</v>
      </c>
      <c r="AV1561" s="14" t="s">
        <v>82</v>
      </c>
      <c r="AW1561" s="14" t="s">
        <v>33</v>
      </c>
      <c r="AX1561" s="14" t="s">
        <v>72</v>
      </c>
      <c r="AY1561" s="240" t="s">
        <v>159</v>
      </c>
    </row>
    <row r="1562" s="14" customFormat="1">
      <c r="A1562" s="14"/>
      <c r="B1562" s="230"/>
      <c r="C1562" s="231"/>
      <c r="D1562" s="221" t="s">
        <v>168</v>
      </c>
      <c r="E1562" s="232" t="s">
        <v>19</v>
      </c>
      <c r="F1562" s="233" t="s">
        <v>2027</v>
      </c>
      <c r="G1562" s="231"/>
      <c r="H1562" s="234">
        <v>7.0599999999999996</v>
      </c>
      <c r="I1562" s="235"/>
      <c r="J1562" s="231"/>
      <c r="K1562" s="231"/>
      <c r="L1562" s="236"/>
      <c r="M1562" s="237"/>
      <c r="N1562" s="238"/>
      <c r="O1562" s="238"/>
      <c r="P1562" s="238"/>
      <c r="Q1562" s="238"/>
      <c r="R1562" s="238"/>
      <c r="S1562" s="238"/>
      <c r="T1562" s="239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40" t="s">
        <v>168</v>
      </c>
      <c r="AU1562" s="240" t="s">
        <v>82</v>
      </c>
      <c r="AV1562" s="14" t="s">
        <v>82</v>
      </c>
      <c r="AW1562" s="14" t="s">
        <v>33</v>
      </c>
      <c r="AX1562" s="14" t="s">
        <v>72</v>
      </c>
      <c r="AY1562" s="240" t="s">
        <v>159</v>
      </c>
    </row>
    <row r="1563" s="15" customFormat="1">
      <c r="A1563" s="15"/>
      <c r="B1563" s="241"/>
      <c r="C1563" s="242"/>
      <c r="D1563" s="221" t="s">
        <v>168</v>
      </c>
      <c r="E1563" s="243" t="s">
        <v>19</v>
      </c>
      <c r="F1563" s="244" t="s">
        <v>173</v>
      </c>
      <c r="G1563" s="242"/>
      <c r="H1563" s="245">
        <v>69.388000000000005</v>
      </c>
      <c r="I1563" s="246"/>
      <c r="J1563" s="242"/>
      <c r="K1563" s="242"/>
      <c r="L1563" s="247"/>
      <c r="M1563" s="248"/>
      <c r="N1563" s="249"/>
      <c r="O1563" s="249"/>
      <c r="P1563" s="249"/>
      <c r="Q1563" s="249"/>
      <c r="R1563" s="249"/>
      <c r="S1563" s="249"/>
      <c r="T1563" s="250"/>
      <c r="U1563" s="15"/>
      <c r="V1563" s="15"/>
      <c r="W1563" s="15"/>
      <c r="X1563" s="15"/>
      <c r="Y1563" s="15"/>
      <c r="Z1563" s="15"/>
      <c r="AA1563" s="15"/>
      <c r="AB1563" s="15"/>
      <c r="AC1563" s="15"/>
      <c r="AD1563" s="15"/>
      <c r="AE1563" s="15"/>
      <c r="AT1563" s="251" t="s">
        <v>168</v>
      </c>
      <c r="AU1563" s="251" t="s">
        <v>82</v>
      </c>
      <c r="AV1563" s="15" t="s">
        <v>174</v>
      </c>
      <c r="AW1563" s="15" t="s">
        <v>33</v>
      </c>
      <c r="AX1563" s="15" t="s">
        <v>80</v>
      </c>
      <c r="AY1563" s="251" t="s">
        <v>159</v>
      </c>
    </row>
    <row r="1564" s="2" customFormat="1" ht="16.5" customHeight="1">
      <c r="A1564" s="40"/>
      <c r="B1564" s="41"/>
      <c r="C1564" s="206" t="s">
        <v>2028</v>
      </c>
      <c r="D1564" s="206" t="s">
        <v>161</v>
      </c>
      <c r="E1564" s="207" t="s">
        <v>2029</v>
      </c>
      <c r="F1564" s="208" t="s">
        <v>2030</v>
      </c>
      <c r="G1564" s="209" t="s">
        <v>263</v>
      </c>
      <c r="H1564" s="210">
        <v>7.2249999999999996</v>
      </c>
      <c r="I1564" s="211"/>
      <c r="J1564" s="212">
        <f>ROUND(I1564*H1564,2)</f>
        <v>0</v>
      </c>
      <c r="K1564" s="208" t="s">
        <v>165</v>
      </c>
      <c r="L1564" s="46"/>
      <c r="M1564" s="213" t="s">
        <v>19</v>
      </c>
      <c r="N1564" s="214" t="s">
        <v>43</v>
      </c>
      <c r="O1564" s="86"/>
      <c r="P1564" s="215">
        <f>O1564*H1564</f>
        <v>0</v>
      </c>
      <c r="Q1564" s="215">
        <v>0.00013999999999999999</v>
      </c>
      <c r="R1564" s="215">
        <f>Q1564*H1564</f>
        <v>0.0010114999999999998</v>
      </c>
      <c r="S1564" s="215">
        <v>0</v>
      </c>
      <c r="T1564" s="216">
        <f>S1564*H1564</f>
        <v>0</v>
      </c>
      <c r="U1564" s="40"/>
      <c r="V1564" s="40"/>
      <c r="W1564" s="40"/>
      <c r="X1564" s="40"/>
      <c r="Y1564" s="40"/>
      <c r="Z1564" s="40"/>
      <c r="AA1564" s="40"/>
      <c r="AB1564" s="40"/>
      <c r="AC1564" s="40"/>
      <c r="AD1564" s="40"/>
      <c r="AE1564" s="40"/>
      <c r="AR1564" s="217" t="s">
        <v>260</v>
      </c>
      <c r="AT1564" s="217" t="s">
        <v>161</v>
      </c>
      <c r="AU1564" s="217" t="s">
        <v>82</v>
      </c>
      <c r="AY1564" s="19" t="s">
        <v>159</v>
      </c>
      <c r="BE1564" s="218">
        <f>IF(N1564="základní",J1564,0)</f>
        <v>0</v>
      </c>
      <c r="BF1564" s="218">
        <f>IF(N1564="snížená",J1564,0)</f>
        <v>0</v>
      </c>
      <c r="BG1564" s="218">
        <f>IF(N1564="zákl. přenesená",J1564,0)</f>
        <v>0</v>
      </c>
      <c r="BH1564" s="218">
        <f>IF(N1564="sníž. přenesená",J1564,0)</f>
        <v>0</v>
      </c>
      <c r="BI1564" s="218">
        <f>IF(N1564="nulová",J1564,0)</f>
        <v>0</v>
      </c>
      <c r="BJ1564" s="19" t="s">
        <v>80</v>
      </c>
      <c r="BK1564" s="218">
        <f>ROUND(I1564*H1564,2)</f>
        <v>0</v>
      </c>
      <c r="BL1564" s="19" t="s">
        <v>260</v>
      </c>
      <c r="BM1564" s="217" t="s">
        <v>2031</v>
      </c>
    </row>
    <row r="1565" s="14" customFormat="1">
      <c r="A1565" s="14"/>
      <c r="B1565" s="230"/>
      <c r="C1565" s="231"/>
      <c r="D1565" s="221" t="s">
        <v>168</v>
      </c>
      <c r="E1565" s="232" t="s">
        <v>19</v>
      </c>
      <c r="F1565" s="233" t="s">
        <v>2032</v>
      </c>
      <c r="G1565" s="231"/>
      <c r="H1565" s="234">
        <v>1.887</v>
      </c>
      <c r="I1565" s="235"/>
      <c r="J1565" s="231"/>
      <c r="K1565" s="231"/>
      <c r="L1565" s="236"/>
      <c r="M1565" s="237"/>
      <c r="N1565" s="238"/>
      <c r="O1565" s="238"/>
      <c r="P1565" s="238"/>
      <c r="Q1565" s="238"/>
      <c r="R1565" s="238"/>
      <c r="S1565" s="238"/>
      <c r="T1565" s="23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40" t="s">
        <v>168</v>
      </c>
      <c r="AU1565" s="240" t="s">
        <v>82</v>
      </c>
      <c r="AV1565" s="14" t="s">
        <v>82</v>
      </c>
      <c r="AW1565" s="14" t="s">
        <v>33</v>
      </c>
      <c r="AX1565" s="14" t="s">
        <v>72</v>
      </c>
      <c r="AY1565" s="240" t="s">
        <v>159</v>
      </c>
    </row>
    <row r="1566" s="14" customFormat="1">
      <c r="A1566" s="14"/>
      <c r="B1566" s="230"/>
      <c r="C1566" s="231"/>
      <c r="D1566" s="221" t="s">
        <v>168</v>
      </c>
      <c r="E1566" s="232" t="s">
        <v>19</v>
      </c>
      <c r="F1566" s="233" t="s">
        <v>2033</v>
      </c>
      <c r="G1566" s="231"/>
      <c r="H1566" s="234">
        <v>4.5540000000000003</v>
      </c>
      <c r="I1566" s="235"/>
      <c r="J1566" s="231"/>
      <c r="K1566" s="231"/>
      <c r="L1566" s="236"/>
      <c r="M1566" s="237"/>
      <c r="N1566" s="238"/>
      <c r="O1566" s="238"/>
      <c r="P1566" s="238"/>
      <c r="Q1566" s="238"/>
      <c r="R1566" s="238"/>
      <c r="S1566" s="238"/>
      <c r="T1566" s="23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40" t="s">
        <v>168</v>
      </c>
      <c r="AU1566" s="240" t="s">
        <v>82</v>
      </c>
      <c r="AV1566" s="14" t="s">
        <v>82</v>
      </c>
      <c r="AW1566" s="14" t="s">
        <v>33</v>
      </c>
      <c r="AX1566" s="14" t="s">
        <v>72</v>
      </c>
      <c r="AY1566" s="240" t="s">
        <v>159</v>
      </c>
    </row>
    <row r="1567" s="14" customFormat="1">
      <c r="A1567" s="14"/>
      <c r="B1567" s="230"/>
      <c r="C1567" s="231"/>
      <c r="D1567" s="221" t="s">
        <v>168</v>
      </c>
      <c r="E1567" s="232" t="s">
        <v>19</v>
      </c>
      <c r="F1567" s="233" t="s">
        <v>2034</v>
      </c>
      <c r="G1567" s="231"/>
      <c r="H1567" s="234">
        <v>0.78400000000000003</v>
      </c>
      <c r="I1567" s="235"/>
      <c r="J1567" s="231"/>
      <c r="K1567" s="231"/>
      <c r="L1567" s="236"/>
      <c r="M1567" s="237"/>
      <c r="N1567" s="238"/>
      <c r="O1567" s="238"/>
      <c r="P1567" s="238"/>
      <c r="Q1567" s="238"/>
      <c r="R1567" s="238"/>
      <c r="S1567" s="238"/>
      <c r="T1567" s="23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40" t="s">
        <v>168</v>
      </c>
      <c r="AU1567" s="240" t="s">
        <v>82</v>
      </c>
      <c r="AV1567" s="14" t="s">
        <v>82</v>
      </c>
      <c r="AW1567" s="14" t="s">
        <v>33</v>
      </c>
      <c r="AX1567" s="14" t="s">
        <v>72</v>
      </c>
      <c r="AY1567" s="240" t="s">
        <v>159</v>
      </c>
    </row>
    <row r="1568" s="15" customFormat="1">
      <c r="A1568" s="15"/>
      <c r="B1568" s="241"/>
      <c r="C1568" s="242"/>
      <c r="D1568" s="221" t="s">
        <v>168</v>
      </c>
      <c r="E1568" s="243" t="s">
        <v>19</v>
      </c>
      <c r="F1568" s="244" t="s">
        <v>173</v>
      </c>
      <c r="G1568" s="242"/>
      <c r="H1568" s="245">
        <v>7.2249999999999996</v>
      </c>
      <c r="I1568" s="246"/>
      <c r="J1568" s="242"/>
      <c r="K1568" s="242"/>
      <c r="L1568" s="247"/>
      <c r="M1568" s="248"/>
      <c r="N1568" s="249"/>
      <c r="O1568" s="249"/>
      <c r="P1568" s="249"/>
      <c r="Q1568" s="249"/>
      <c r="R1568" s="249"/>
      <c r="S1568" s="249"/>
      <c r="T1568" s="250"/>
      <c r="U1568" s="15"/>
      <c r="V1568" s="15"/>
      <c r="W1568" s="15"/>
      <c r="X1568" s="15"/>
      <c r="Y1568" s="15"/>
      <c r="Z1568" s="15"/>
      <c r="AA1568" s="15"/>
      <c r="AB1568" s="15"/>
      <c r="AC1568" s="15"/>
      <c r="AD1568" s="15"/>
      <c r="AE1568" s="15"/>
      <c r="AT1568" s="251" t="s">
        <v>168</v>
      </c>
      <c r="AU1568" s="251" t="s">
        <v>82</v>
      </c>
      <c r="AV1568" s="15" t="s">
        <v>174</v>
      </c>
      <c r="AW1568" s="15" t="s">
        <v>33</v>
      </c>
      <c r="AX1568" s="15" t="s">
        <v>80</v>
      </c>
      <c r="AY1568" s="251" t="s">
        <v>159</v>
      </c>
    </row>
    <row r="1569" s="12" customFormat="1" ht="22.8" customHeight="1">
      <c r="A1569" s="12"/>
      <c r="B1569" s="190"/>
      <c r="C1569" s="191"/>
      <c r="D1569" s="192" t="s">
        <v>71</v>
      </c>
      <c r="E1569" s="204" t="s">
        <v>2035</v>
      </c>
      <c r="F1569" s="204" t="s">
        <v>2036</v>
      </c>
      <c r="G1569" s="191"/>
      <c r="H1569" s="191"/>
      <c r="I1569" s="194"/>
      <c r="J1569" s="205">
        <f>BK1569</f>
        <v>0</v>
      </c>
      <c r="K1569" s="191"/>
      <c r="L1569" s="196"/>
      <c r="M1569" s="197"/>
      <c r="N1569" s="198"/>
      <c r="O1569" s="198"/>
      <c r="P1569" s="199">
        <f>SUM(P1570:P1649)</f>
        <v>0</v>
      </c>
      <c r="Q1569" s="198"/>
      <c r="R1569" s="199">
        <f>SUM(R1570:R1649)</f>
        <v>0.26126021999999999</v>
      </c>
      <c r="S1569" s="198"/>
      <c r="T1569" s="200">
        <f>SUM(T1570:T1649)</f>
        <v>0</v>
      </c>
      <c r="U1569" s="12"/>
      <c r="V1569" s="12"/>
      <c r="W1569" s="12"/>
      <c r="X1569" s="12"/>
      <c r="Y1569" s="12"/>
      <c r="Z1569" s="12"/>
      <c r="AA1569" s="12"/>
      <c r="AB1569" s="12"/>
      <c r="AC1569" s="12"/>
      <c r="AD1569" s="12"/>
      <c r="AE1569" s="12"/>
      <c r="AR1569" s="201" t="s">
        <v>82</v>
      </c>
      <c r="AT1569" s="202" t="s">
        <v>71</v>
      </c>
      <c r="AU1569" s="202" t="s">
        <v>80</v>
      </c>
      <c r="AY1569" s="201" t="s">
        <v>159</v>
      </c>
      <c r="BK1569" s="203">
        <f>SUM(BK1570:BK1649)</f>
        <v>0</v>
      </c>
    </row>
    <row r="1570" s="2" customFormat="1" ht="21.75" customHeight="1">
      <c r="A1570" s="40"/>
      <c r="B1570" s="41"/>
      <c r="C1570" s="206" t="s">
        <v>2037</v>
      </c>
      <c r="D1570" s="206" t="s">
        <v>161</v>
      </c>
      <c r="E1570" s="207" t="s">
        <v>2038</v>
      </c>
      <c r="F1570" s="208" t="s">
        <v>2039</v>
      </c>
      <c r="G1570" s="209" t="s">
        <v>263</v>
      </c>
      <c r="H1570" s="210">
        <v>566.19899999999996</v>
      </c>
      <c r="I1570" s="211"/>
      <c r="J1570" s="212">
        <f>ROUND(I1570*H1570,2)</f>
        <v>0</v>
      </c>
      <c r="K1570" s="208" t="s">
        <v>165</v>
      </c>
      <c r="L1570" s="46"/>
      <c r="M1570" s="213" t="s">
        <v>19</v>
      </c>
      <c r="N1570" s="214" t="s">
        <v>43</v>
      </c>
      <c r="O1570" s="86"/>
      <c r="P1570" s="215">
        <f>O1570*H1570</f>
        <v>0</v>
      </c>
      <c r="Q1570" s="215">
        <v>0</v>
      </c>
      <c r="R1570" s="215">
        <f>Q1570*H1570</f>
        <v>0</v>
      </c>
      <c r="S1570" s="215">
        <v>0</v>
      </c>
      <c r="T1570" s="216">
        <f>S1570*H1570</f>
        <v>0</v>
      </c>
      <c r="U1570" s="40"/>
      <c r="V1570" s="40"/>
      <c r="W1570" s="40"/>
      <c r="X1570" s="40"/>
      <c r="Y1570" s="40"/>
      <c r="Z1570" s="40"/>
      <c r="AA1570" s="40"/>
      <c r="AB1570" s="40"/>
      <c r="AC1570" s="40"/>
      <c r="AD1570" s="40"/>
      <c r="AE1570" s="40"/>
      <c r="AR1570" s="217" t="s">
        <v>260</v>
      </c>
      <c r="AT1570" s="217" t="s">
        <v>161</v>
      </c>
      <c r="AU1570" s="217" t="s">
        <v>82</v>
      </c>
      <c r="AY1570" s="19" t="s">
        <v>159</v>
      </c>
      <c r="BE1570" s="218">
        <f>IF(N1570="základní",J1570,0)</f>
        <v>0</v>
      </c>
      <c r="BF1570" s="218">
        <f>IF(N1570="snížená",J1570,0)</f>
        <v>0</v>
      </c>
      <c r="BG1570" s="218">
        <f>IF(N1570="zákl. přenesená",J1570,0)</f>
        <v>0</v>
      </c>
      <c r="BH1570" s="218">
        <f>IF(N1570="sníž. přenesená",J1570,0)</f>
        <v>0</v>
      </c>
      <c r="BI1570" s="218">
        <f>IF(N1570="nulová",J1570,0)</f>
        <v>0</v>
      </c>
      <c r="BJ1570" s="19" t="s">
        <v>80</v>
      </c>
      <c r="BK1570" s="218">
        <f>ROUND(I1570*H1570,2)</f>
        <v>0</v>
      </c>
      <c r="BL1570" s="19" t="s">
        <v>260</v>
      </c>
      <c r="BM1570" s="217" t="s">
        <v>2040</v>
      </c>
    </row>
    <row r="1571" s="14" customFormat="1">
      <c r="A1571" s="14"/>
      <c r="B1571" s="230"/>
      <c r="C1571" s="231"/>
      <c r="D1571" s="221" t="s">
        <v>168</v>
      </c>
      <c r="E1571" s="232" t="s">
        <v>19</v>
      </c>
      <c r="F1571" s="233" t="s">
        <v>2041</v>
      </c>
      <c r="G1571" s="231"/>
      <c r="H1571" s="234">
        <v>462.733</v>
      </c>
      <c r="I1571" s="235"/>
      <c r="J1571" s="231"/>
      <c r="K1571" s="231"/>
      <c r="L1571" s="236"/>
      <c r="M1571" s="237"/>
      <c r="N1571" s="238"/>
      <c r="O1571" s="238"/>
      <c r="P1571" s="238"/>
      <c r="Q1571" s="238"/>
      <c r="R1571" s="238"/>
      <c r="S1571" s="238"/>
      <c r="T1571" s="239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40" t="s">
        <v>168</v>
      </c>
      <c r="AU1571" s="240" t="s">
        <v>82</v>
      </c>
      <c r="AV1571" s="14" t="s">
        <v>82</v>
      </c>
      <c r="AW1571" s="14" t="s">
        <v>33</v>
      </c>
      <c r="AX1571" s="14" t="s">
        <v>72</v>
      </c>
      <c r="AY1571" s="240" t="s">
        <v>159</v>
      </c>
    </row>
    <row r="1572" s="14" customFormat="1">
      <c r="A1572" s="14"/>
      <c r="B1572" s="230"/>
      <c r="C1572" s="231"/>
      <c r="D1572" s="221" t="s">
        <v>168</v>
      </c>
      <c r="E1572" s="232" t="s">
        <v>19</v>
      </c>
      <c r="F1572" s="233" t="s">
        <v>2042</v>
      </c>
      <c r="G1572" s="231"/>
      <c r="H1572" s="234">
        <v>69.775999999999996</v>
      </c>
      <c r="I1572" s="235"/>
      <c r="J1572" s="231"/>
      <c r="K1572" s="231"/>
      <c r="L1572" s="236"/>
      <c r="M1572" s="237"/>
      <c r="N1572" s="238"/>
      <c r="O1572" s="238"/>
      <c r="P1572" s="238"/>
      <c r="Q1572" s="238"/>
      <c r="R1572" s="238"/>
      <c r="S1572" s="238"/>
      <c r="T1572" s="239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40" t="s">
        <v>168</v>
      </c>
      <c r="AU1572" s="240" t="s">
        <v>82</v>
      </c>
      <c r="AV1572" s="14" t="s">
        <v>82</v>
      </c>
      <c r="AW1572" s="14" t="s">
        <v>33</v>
      </c>
      <c r="AX1572" s="14" t="s">
        <v>72</v>
      </c>
      <c r="AY1572" s="240" t="s">
        <v>159</v>
      </c>
    </row>
    <row r="1573" s="14" customFormat="1">
      <c r="A1573" s="14"/>
      <c r="B1573" s="230"/>
      <c r="C1573" s="231"/>
      <c r="D1573" s="221" t="s">
        <v>168</v>
      </c>
      <c r="E1573" s="232" t="s">
        <v>19</v>
      </c>
      <c r="F1573" s="233" t="s">
        <v>2043</v>
      </c>
      <c r="G1573" s="231"/>
      <c r="H1573" s="234">
        <v>15.84</v>
      </c>
      <c r="I1573" s="235"/>
      <c r="J1573" s="231"/>
      <c r="K1573" s="231"/>
      <c r="L1573" s="236"/>
      <c r="M1573" s="237"/>
      <c r="N1573" s="238"/>
      <c r="O1573" s="238"/>
      <c r="P1573" s="238"/>
      <c r="Q1573" s="238"/>
      <c r="R1573" s="238"/>
      <c r="S1573" s="238"/>
      <c r="T1573" s="23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40" t="s">
        <v>168</v>
      </c>
      <c r="AU1573" s="240" t="s">
        <v>82</v>
      </c>
      <c r="AV1573" s="14" t="s">
        <v>82</v>
      </c>
      <c r="AW1573" s="14" t="s">
        <v>33</v>
      </c>
      <c r="AX1573" s="14" t="s">
        <v>72</v>
      </c>
      <c r="AY1573" s="240" t="s">
        <v>159</v>
      </c>
    </row>
    <row r="1574" s="14" customFormat="1">
      <c r="A1574" s="14"/>
      <c r="B1574" s="230"/>
      <c r="C1574" s="231"/>
      <c r="D1574" s="221" t="s">
        <v>168</v>
      </c>
      <c r="E1574" s="232" t="s">
        <v>19</v>
      </c>
      <c r="F1574" s="233" t="s">
        <v>2044</v>
      </c>
      <c r="G1574" s="231"/>
      <c r="H1574" s="234">
        <v>17.850000000000001</v>
      </c>
      <c r="I1574" s="235"/>
      <c r="J1574" s="231"/>
      <c r="K1574" s="231"/>
      <c r="L1574" s="236"/>
      <c r="M1574" s="237"/>
      <c r="N1574" s="238"/>
      <c r="O1574" s="238"/>
      <c r="P1574" s="238"/>
      <c r="Q1574" s="238"/>
      <c r="R1574" s="238"/>
      <c r="S1574" s="238"/>
      <c r="T1574" s="23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40" t="s">
        <v>168</v>
      </c>
      <c r="AU1574" s="240" t="s">
        <v>82</v>
      </c>
      <c r="AV1574" s="14" t="s">
        <v>82</v>
      </c>
      <c r="AW1574" s="14" t="s">
        <v>33</v>
      </c>
      <c r="AX1574" s="14" t="s">
        <v>72</v>
      </c>
      <c r="AY1574" s="240" t="s">
        <v>159</v>
      </c>
    </row>
    <row r="1575" s="15" customFormat="1">
      <c r="A1575" s="15"/>
      <c r="B1575" s="241"/>
      <c r="C1575" s="242"/>
      <c r="D1575" s="221" t="s">
        <v>168</v>
      </c>
      <c r="E1575" s="243" t="s">
        <v>19</v>
      </c>
      <c r="F1575" s="244" t="s">
        <v>173</v>
      </c>
      <c r="G1575" s="242"/>
      <c r="H1575" s="245">
        <v>566.19899999999996</v>
      </c>
      <c r="I1575" s="246"/>
      <c r="J1575" s="242"/>
      <c r="K1575" s="242"/>
      <c r="L1575" s="247"/>
      <c r="M1575" s="248"/>
      <c r="N1575" s="249"/>
      <c r="O1575" s="249"/>
      <c r="P1575" s="249"/>
      <c r="Q1575" s="249"/>
      <c r="R1575" s="249"/>
      <c r="S1575" s="249"/>
      <c r="T1575" s="250"/>
      <c r="U1575" s="15"/>
      <c r="V1575" s="15"/>
      <c r="W1575" s="15"/>
      <c r="X1575" s="15"/>
      <c r="Y1575" s="15"/>
      <c r="Z1575" s="15"/>
      <c r="AA1575" s="15"/>
      <c r="AB1575" s="15"/>
      <c r="AC1575" s="15"/>
      <c r="AD1575" s="15"/>
      <c r="AE1575" s="15"/>
      <c r="AT1575" s="251" t="s">
        <v>168</v>
      </c>
      <c r="AU1575" s="251" t="s">
        <v>82</v>
      </c>
      <c r="AV1575" s="15" t="s">
        <v>174</v>
      </c>
      <c r="AW1575" s="15" t="s">
        <v>33</v>
      </c>
      <c r="AX1575" s="15" t="s">
        <v>80</v>
      </c>
      <c r="AY1575" s="251" t="s">
        <v>159</v>
      </c>
    </row>
    <row r="1576" s="2" customFormat="1" ht="24.15" customHeight="1">
      <c r="A1576" s="40"/>
      <c r="B1576" s="41"/>
      <c r="C1576" s="206" t="s">
        <v>2045</v>
      </c>
      <c r="D1576" s="206" t="s">
        <v>161</v>
      </c>
      <c r="E1576" s="207" t="s">
        <v>2046</v>
      </c>
      <c r="F1576" s="208" t="s">
        <v>2047</v>
      </c>
      <c r="G1576" s="209" t="s">
        <v>263</v>
      </c>
      <c r="H1576" s="210">
        <v>106.5</v>
      </c>
      <c r="I1576" s="211"/>
      <c r="J1576" s="212">
        <f>ROUND(I1576*H1576,2)</f>
        <v>0</v>
      </c>
      <c r="K1576" s="208" t="s">
        <v>165</v>
      </c>
      <c r="L1576" s="46"/>
      <c r="M1576" s="213" t="s">
        <v>19</v>
      </c>
      <c r="N1576" s="214" t="s">
        <v>43</v>
      </c>
      <c r="O1576" s="86"/>
      <c r="P1576" s="215">
        <f>O1576*H1576</f>
        <v>0</v>
      </c>
      <c r="Q1576" s="215">
        <v>0</v>
      </c>
      <c r="R1576" s="215">
        <f>Q1576*H1576</f>
        <v>0</v>
      </c>
      <c r="S1576" s="215">
        <v>0</v>
      </c>
      <c r="T1576" s="216">
        <f>S1576*H1576</f>
        <v>0</v>
      </c>
      <c r="U1576" s="40"/>
      <c r="V1576" s="40"/>
      <c r="W1576" s="40"/>
      <c r="X1576" s="40"/>
      <c r="Y1576" s="40"/>
      <c r="Z1576" s="40"/>
      <c r="AA1576" s="40"/>
      <c r="AB1576" s="40"/>
      <c r="AC1576" s="40"/>
      <c r="AD1576" s="40"/>
      <c r="AE1576" s="40"/>
      <c r="AR1576" s="217" t="s">
        <v>166</v>
      </c>
      <c r="AT1576" s="217" t="s">
        <v>161</v>
      </c>
      <c r="AU1576" s="217" t="s">
        <v>82</v>
      </c>
      <c r="AY1576" s="19" t="s">
        <v>159</v>
      </c>
      <c r="BE1576" s="218">
        <f>IF(N1576="základní",J1576,0)</f>
        <v>0</v>
      </c>
      <c r="BF1576" s="218">
        <f>IF(N1576="snížená",J1576,0)</f>
        <v>0</v>
      </c>
      <c r="BG1576" s="218">
        <f>IF(N1576="zákl. přenesená",J1576,0)</f>
        <v>0</v>
      </c>
      <c r="BH1576" s="218">
        <f>IF(N1576="sníž. přenesená",J1576,0)</f>
        <v>0</v>
      </c>
      <c r="BI1576" s="218">
        <f>IF(N1576="nulová",J1576,0)</f>
        <v>0</v>
      </c>
      <c r="BJ1576" s="19" t="s">
        <v>80</v>
      </c>
      <c r="BK1576" s="218">
        <f>ROUND(I1576*H1576,2)</f>
        <v>0</v>
      </c>
      <c r="BL1576" s="19" t="s">
        <v>166</v>
      </c>
      <c r="BM1576" s="217" t="s">
        <v>2048</v>
      </c>
    </row>
    <row r="1577" s="14" customFormat="1">
      <c r="A1577" s="14"/>
      <c r="B1577" s="230"/>
      <c r="C1577" s="231"/>
      <c r="D1577" s="221" t="s">
        <v>168</v>
      </c>
      <c r="E1577" s="232" t="s">
        <v>19</v>
      </c>
      <c r="F1577" s="233" t="s">
        <v>2049</v>
      </c>
      <c r="G1577" s="231"/>
      <c r="H1577" s="234">
        <v>106.5</v>
      </c>
      <c r="I1577" s="235"/>
      <c r="J1577" s="231"/>
      <c r="K1577" s="231"/>
      <c r="L1577" s="236"/>
      <c r="M1577" s="237"/>
      <c r="N1577" s="238"/>
      <c r="O1577" s="238"/>
      <c r="P1577" s="238"/>
      <c r="Q1577" s="238"/>
      <c r="R1577" s="238"/>
      <c r="S1577" s="238"/>
      <c r="T1577" s="23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40" t="s">
        <v>168</v>
      </c>
      <c r="AU1577" s="240" t="s">
        <v>82</v>
      </c>
      <c r="AV1577" s="14" t="s">
        <v>82</v>
      </c>
      <c r="AW1577" s="14" t="s">
        <v>33</v>
      </c>
      <c r="AX1577" s="14" t="s">
        <v>72</v>
      </c>
      <c r="AY1577" s="240" t="s">
        <v>159</v>
      </c>
    </row>
    <row r="1578" s="15" customFormat="1">
      <c r="A1578" s="15"/>
      <c r="B1578" s="241"/>
      <c r="C1578" s="242"/>
      <c r="D1578" s="221" t="s">
        <v>168</v>
      </c>
      <c r="E1578" s="243" t="s">
        <v>19</v>
      </c>
      <c r="F1578" s="244" t="s">
        <v>173</v>
      </c>
      <c r="G1578" s="242"/>
      <c r="H1578" s="245">
        <v>106.5</v>
      </c>
      <c r="I1578" s="246"/>
      <c r="J1578" s="242"/>
      <c r="K1578" s="242"/>
      <c r="L1578" s="247"/>
      <c r="M1578" s="248"/>
      <c r="N1578" s="249"/>
      <c r="O1578" s="249"/>
      <c r="P1578" s="249"/>
      <c r="Q1578" s="249"/>
      <c r="R1578" s="249"/>
      <c r="S1578" s="249"/>
      <c r="T1578" s="250"/>
      <c r="U1578" s="15"/>
      <c r="V1578" s="15"/>
      <c r="W1578" s="15"/>
      <c r="X1578" s="15"/>
      <c r="Y1578" s="15"/>
      <c r="Z1578" s="15"/>
      <c r="AA1578" s="15"/>
      <c r="AB1578" s="15"/>
      <c r="AC1578" s="15"/>
      <c r="AD1578" s="15"/>
      <c r="AE1578" s="15"/>
      <c r="AT1578" s="251" t="s">
        <v>168</v>
      </c>
      <c r="AU1578" s="251" t="s">
        <v>82</v>
      </c>
      <c r="AV1578" s="15" t="s">
        <v>174</v>
      </c>
      <c r="AW1578" s="15" t="s">
        <v>33</v>
      </c>
      <c r="AX1578" s="15" t="s">
        <v>80</v>
      </c>
      <c r="AY1578" s="251" t="s">
        <v>159</v>
      </c>
    </row>
    <row r="1579" s="2" customFormat="1" ht="24.15" customHeight="1">
      <c r="A1579" s="40"/>
      <c r="B1579" s="41"/>
      <c r="C1579" s="206" t="s">
        <v>2050</v>
      </c>
      <c r="D1579" s="206" t="s">
        <v>161</v>
      </c>
      <c r="E1579" s="207" t="s">
        <v>2051</v>
      </c>
      <c r="F1579" s="208" t="s">
        <v>2052</v>
      </c>
      <c r="G1579" s="209" t="s">
        <v>270</v>
      </c>
      <c r="H1579" s="210">
        <v>111.94</v>
      </c>
      <c r="I1579" s="211"/>
      <c r="J1579" s="212">
        <f>ROUND(I1579*H1579,2)</f>
        <v>0</v>
      </c>
      <c r="K1579" s="208" t="s">
        <v>165</v>
      </c>
      <c r="L1579" s="46"/>
      <c r="M1579" s="213" t="s">
        <v>19</v>
      </c>
      <c r="N1579" s="214" t="s">
        <v>43</v>
      </c>
      <c r="O1579" s="86"/>
      <c r="P1579" s="215">
        <f>O1579*H1579</f>
        <v>0</v>
      </c>
      <c r="Q1579" s="215">
        <v>0</v>
      </c>
      <c r="R1579" s="215">
        <f>Q1579*H1579</f>
        <v>0</v>
      </c>
      <c r="S1579" s="215">
        <v>0</v>
      </c>
      <c r="T1579" s="216">
        <f>S1579*H1579</f>
        <v>0</v>
      </c>
      <c r="U1579" s="40"/>
      <c r="V1579" s="40"/>
      <c r="W1579" s="40"/>
      <c r="X1579" s="40"/>
      <c r="Y1579" s="40"/>
      <c r="Z1579" s="40"/>
      <c r="AA1579" s="40"/>
      <c r="AB1579" s="40"/>
      <c r="AC1579" s="40"/>
      <c r="AD1579" s="40"/>
      <c r="AE1579" s="40"/>
      <c r="AR1579" s="217" t="s">
        <v>260</v>
      </c>
      <c r="AT1579" s="217" t="s">
        <v>161</v>
      </c>
      <c r="AU1579" s="217" t="s">
        <v>82</v>
      </c>
      <c r="AY1579" s="19" t="s">
        <v>159</v>
      </c>
      <c r="BE1579" s="218">
        <f>IF(N1579="základní",J1579,0)</f>
        <v>0</v>
      </c>
      <c r="BF1579" s="218">
        <f>IF(N1579="snížená",J1579,0)</f>
        <v>0</v>
      </c>
      <c r="BG1579" s="218">
        <f>IF(N1579="zákl. přenesená",J1579,0)</f>
        <v>0</v>
      </c>
      <c r="BH1579" s="218">
        <f>IF(N1579="sníž. přenesená",J1579,0)</f>
        <v>0</v>
      </c>
      <c r="BI1579" s="218">
        <f>IF(N1579="nulová",J1579,0)</f>
        <v>0</v>
      </c>
      <c r="BJ1579" s="19" t="s">
        <v>80</v>
      </c>
      <c r="BK1579" s="218">
        <f>ROUND(I1579*H1579,2)</f>
        <v>0</v>
      </c>
      <c r="BL1579" s="19" t="s">
        <v>260</v>
      </c>
      <c r="BM1579" s="217" t="s">
        <v>2053</v>
      </c>
    </row>
    <row r="1580" s="14" customFormat="1">
      <c r="A1580" s="14"/>
      <c r="B1580" s="230"/>
      <c r="C1580" s="231"/>
      <c r="D1580" s="221" t="s">
        <v>168</v>
      </c>
      <c r="E1580" s="232" t="s">
        <v>19</v>
      </c>
      <c r="F1580" s="233" t="s">
        <v>2054</v>
      </c>
      <c r="G1580" s="231"/>
      <c r="H1580" s="234">
        <v>111.94</v>
      </c>
      <c r="I1580" s="235"/>
      <c r="J1580" s="231"/>
      <c r="K1580" s="231"/>
      <c r="L1580" s="236"/>
      <c r="M1580" s="237"/>
      <c r="N1580" s="238"/>
      <c r="O1580" s="238"/>
      <c r="P1580" s="238"/>
      <c r="Q1580" s="238"/>
      <c r="R1580" s="238"/>
      <c r="S1580" s="238"/>
      <c r="T1580" s="239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40" t="s">
        <v>168</v>
      </c>
      <c r="AU1580" s="240" t="s">
        <v>82</v>
      </c>
      <c r="AV1580" s="14" t="s">
        <v>82</v>
      </c>
      <c r="AW1580" s="14" t="s">
        <v>33</v>
      </c>
      <c r="AX1580" s="14" t="s">
        <v>72</v>
      </c>
      <c r="AY1580" s="240" t="s">
        <v>159</v>
      </c>
    </row>
    <row r="1581" s="15" customFormat="1">
      <c r="A1581" s="15"/>
      <c r="B1581" s="241"/>
      <c r="C1581" s="242"/>
      <c r="D1581" s="221" t="s">
        <v>168</v>
      </c>
      <c r="E1581" s="243" t="s">
        <v>19</v>
      </c>
      <c r="F1581" s="244" t="s">
        <v>173</v>
      </c>
      <c r="G1581" s="242"/>
      <c r="H1581" s="245">
        <v>111.94</v>
      </c>
      <c r="I1581" s="246"/>
      <c r="J1581" s="242"/>
      <c r="K1581" s="242"/>
      <c r="L1581" s="247"/>
      <c r="M1581" s="248"/>
      <c r="N1581" s="249"/>
      <c r="O1581" s="249"/>
      <c r="P1581" s="249"/>
      <c r="Q1581" s="249"/>
      <c r="R1581" s="249"/>
      <c r="S1581" s="249"/>
      <c r="T1581" s="250"/>
      <c r="U1581" s="15"/>
      <c r="V1581" s="15"/>
      <c r="W1581" s="15"/>
      <c r="X1581" s="15"/>
      <c r="Y1581" s="15"/>
      <c r="Z1581" s="15"/>
      <c r="AA1581" s="15"/>
      <c r="AB1581" s="15"/>
      <c r="AC1581" s="15"/>
      <c r="AD1581" s="15"/>
      <c r="AE1581" s="15"/>
      <c r="AT1581" s="251" t="s">
        <v>168</v>
      </c>
      <c r="AU1581" s="251" t="s">
        <v>82</v>
      </c>
      <c r="AV1581" s="15" t="s">
        <v>174</v>
      </c>
      <c r="AW1581" s="15" t="s">
        <v>33</v>
      </c>
      <c r="AX1581" s="15" t="s">
        <v>80</v>
      </c>
      <c r="AY1581" s="251" t="s">
        <v>159</v>
      </c>
    </row>
    <row r="1582" s="2" customFormat="1" ht="24.15" customHeight="1">
      <c r="A1582" s="40"/>
      <c r="B1582" s="41"/>
      <c r="C1582" s="206" t="s">
        <v>2055</v>
      </c>
      <c r="D1582" s="206" t="s">
        <v>161</v>
      </c>
      <c r="E1582" s="207" t="s">
        <v>2056</v>
      </c>
      <c r="F1582" s="208" t="s">
        <v>2057</v>
      </c>
      <c r="G1582" s="209" t="s">
        <v>263</v>
      </c>
      <c r="H1582" s="210">
        <v>324.72699999999998</v>
      </c>
      <c r="I1582" s="211"/>
      <c r="J1582" s="212">
        <f>ROUND(I1582*H1582,2)</f>
        <v>0</v>
      </c>
      <c r="K1582" s="208" t="s">
        <v>165</v>
      </c>
      <c r="L1582" s="46"/>
      <c r="M1582" s="213" t="s">
        <v>19</v>
      </c>
      <c r="N1582" s="214" t="s">
        <v>43</v>
      </c>
      <c r="O1582" s="86"/>
      <c r="P1582" s="215">
        <f>O1582*H1582</f>
        <v>0</v>
      </c>
      <c r="Q1582" s="215">
        <v>0</v>
      </c>
      <c r="R1582" s="215">
        <f>Q1582*H1582</f>
        <v>0</v>
      </c>
      <c r="S1582" s="215">
        <v>0</v>
      </c>
      <c r="T1582" s="216">
        <f>S1582*H1582</f>
        <v>0</v>
      </c>
      <c r="U1582" s="40"/>
      <c r="V1582" s="40"/>
      <c r="W1582" s="40"/>
      <c r="X1582" s="40"/>
      <c r="Y1582" s="40"/>
      <c r="Z1582" s="40"/>
      <c r="AA1582" s="40"/>
      <c r="AB1582" s="40"/>
      <c r="AC1582" s="40"/>
      <c r="AD1582" s="40"/>
      <c r="AE1582" s="40"/>
      <c r="AR1582" s="217" t="s">
        <v>260</v>
      </c>
      <c r="AT1582" s="217" t="s">
        <v>161</v>
      </c>
      <c r="AU1582" s="217" t="s">
        <v>82</v>
      </c>
      <c r="AY1582" s="19" t="s">
        <v>159</v>
      </c>
      <c r="BE1582" s="218">
        <f>IF(N1582="základní",J1582,0)</f>
        <v>0</v>
      </c>
      <c r="BF1582" s="218">
        <f>IF(N1582="snížená",J1582,0)</f>
        <v>0</v>
      </c>
      <c r="BG1582" s="218">
        <f>IF(N1582="zákl. přenesená",J1582,0)</f>
        <v>0</v>
      </c>
      <c r="BH1582" s="218">
        <f>IF(N1582="sníž. přenesená",J1582,0)</f>
        <v>0</v>
      </c>
      <c r="BI1582" s="218">
        <f>IF(N1582="nulová",J1582,0)</f>
        <v>0</v>
      </c>
      <c r="BJ1582" s="19" t="s">
        <v>80</v>
      </c>
      <c r="BK1582" s="218">
        <f>ROUND(I1582*H1582,2)</f>
        <v>0</v>
      </c>
      <c r="BL1582" s="19" t="s">
        <v>260</v>
      </c>
      <c r="BM1582" s="217" t="s">
        <v>2058</v>
      </c>
    </row>
    <row r="1583" s="13" customFormat="1">
      <c r="A1583" s="13"/>
      <c r="B1583" s="219"/>
      <c r="C1583" s="220"/>
      <c r="D1583" s="221" t="s">
        <v>168</v>
      </c>
      <c r="E1583" s="222" t="s">
        <v>19</v>
      </c>
      <c r="F1583" s="223" t="s">
        <v>2059</v>
      </c>
      <c r="G1583" s="220"/>
      <c r="H1583" s="222" t="s">
        <v>19</v>
      </c>
      <c r="I1583" s="224"/>
      <c r="J1583" s="220"/>
      <c r="K1583" s="220"/>
      <c r="L1583" s="225"/>
      <c r="M1583" s="226"/>
      <c r="N1583" s="227"/>
      <c r="O1583" s="227"/>
      <c r="P1583" s="227"/>
      <c r="Q1583" s="227"/>
      <c r="R1583" s="227"/>
      <c r="S1583" s="227"/>
      <c r="T1583" s="22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29" t="s">
        <v>168</v>
      </c>
      <c r="AU1583" s="229" t="s">
        <v>82</v>
      </c>
      <c r="AV1583" s="13" t="s">
        <v>80</v>
      </c>
      <c r="AW1583" s="13" t="s">
        <v>33</v>
      </c>
      <c r="AX1583" s="13" t="s">
        <v>72</v>
      </c>
      <c r="AY1583" s="229" t="s">
        <v>159</v>
      </c>
    </row>
    <row r="1584" s="14" customFormat="1">
      <c r="A1584" s="14"/>
      <c r="B1584" s="230"/>
      <c r="C1584" s="231"/>
      <c r="D1584" s="221" t="s">
        <v>168</v>
      </c>
      <c r="E1584" s="232" t="s">
        <v>19</v>
      </c>
      <c r="F1584" s="233" t="s">
        <v>2060</v>
      </c>
      <c r="G1584" s="231"/>
      <c r="H1584" s="234">
        <v>113.37000000000001</v>
      </c>
      <c r="I1584" s="235"/>
      <c r="J1584" s="231"/>
      <c r="K1584" s="231"/>
      <c r="L1584" s="236"/>
      <c r="M1584" s="237"/>
      <c r="N1584" s="238"/>
      <c r="O1584" s="238"/>
      <c r="P1584" s="238"/>
      <c r="Q1584" s="238"/>
      <c r="R1584" s="238"/>
      <c r="S1584" s="238"/>
      <c r="T1584" s="23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40" t="s">
        <v>168</v>
      </c>
      <c r="AU1584" s="240" t="s">
        <v>82</v>
      </c>
      <c r="AV1584" s="14" t="s">
        <v>82</v>
      </c>
      <c r="AW1584" s="14" t="s">
        <v>33</v>
      </c>
      <c r="AX1584" s="14" t="s">
        <v>72</v>
      </c>
      <c r="AY1584" s="240" t="s">
        <v>159</v>
      </c>
    </row>
    <row r="1585" s="14" customFormat="1">
      <c r="A1585" s="14"/>
      <c r="B1585" s="230"/>
      <c r="C1585" s="231"/>
      <c r="D1585" s="221" t="s">
        <v>168</v>
      </c>
      <c r="E1585" s="232" t="s">
        <v>19</v>
      </c>
      <c r="F1585" s="233" t="s">
        <v>2061</v>
      </c>
      <c r="G1585" s="231"/>
      <c r="H1585" s="234">
        <v>109.56</v>
      </c>
      <c r="I1585" s="235"/>
      <c r="J1585" s="231"/>
      <c r="K1585" s="231"/>
      <c r="L1585" s="236"/>
      <c r="M1585" s="237"/>
      <c r="N1585" s="238"/>
      <c r="O1585" s="238"/>
      <c r="P1585" s="238"/>
      <c r="Q1585" s="238"/>
      <c r="R1585" s="238"/>
      <c r="S1585" s="238"/>
      <c r="T1585" s="239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40" t="s">
        <v>168</v>
      </c>
      <c r="AU1585" s="240" t="s">
        <v>82</v>
      </c>
      <c r="AV1585" s="14" t="s">
        <v>82</v>
      </c>
      <c r="AW1585" s="14" t="s">
        <v>33</v>
      </c>
      <c r="AX1585" s="14" t="s">
        <v>72</v>
      </c>
      <c r="AY1585" s="240" t="s">
        <v>159</v>
      </c>
    </row>
    <row r="1586" s="15" customFormat="1">
      <c r="A1586" s="15"/>
      <c r="B1586" s="241"/>
      <c r="C1586" s="242"/>
      <c r="D1586" s="221" t="s">
        <v>168</v>
      </c>
      <c r="E1586" s="243" t="s">
        <v>19</v>
      </c>
      <c r="F1586" s="244" t="s">
        <v>173</v>
      </c>
      <c r="G1586" s="242"/>
      <c r="H1586" s="245">
        <v>222.93000000000001</v>
      </c>
      <c r="I1586" s="246"/>
      <c r="J1586" s="242"/>
      <c r="K1586" s="242"/>
      <c r="L1586" s="247"/>
      <c r="M1586" s="248"/>
      <c r="N1586" s="249"/>
      <c r="O1586" s="249"/>
      <c r="P1586" s="249"/>
      <c r="Q1586" s="249"/>
      <c r="R1586" s="249"/>
      <c r="S1586" s="249"/>
      <c r="T1586" s="250"/>
      <c r="U1586" s="15"/>
      <c r="V1586" s="15"/>
      <c r="W1586" s="15"/>
      <c r="X1586" s="15"/>
      <c r="Y1586" s="15"/>
      <c r="Z1586" s="15"/>
      <c r="AA1586" s="15"/>
      <c r="AB1586" s="15"/>
      <c r="AC1586" s="15"/>
      <c r="AD1586" s="15"/>
      <c r="AE1586" s="15"/>
      <c r="AT1586" s="251" t="s">
        <v>168</v>
      </c>
      <c r="AU1586" s="251" t="s">
        <v>82</v>
      </c>
      <c r="AV1586" s="15" t="s">
        <v>174</v>
      </c>
      <c r="AW1586" s="15" t="s">
        <v>33</v>
      </c>
      <c r="AX1586" s="15" t="s">
        <v>72</v>
      </c>
      <c r="AY1586" s="251" t="s">
        <v>159</v>
      </c>
    </row>
    <row r="1587" s="13" customFormat="1">
      <c r="A1587" s="13"/>
      <c r="B1587" s="219"/>
      <c r="C1587" s="220"/>
      <c r="D1587" s="221" t="s">
        <v>168</v>
      </c>
      <c r="E1587" s="222" t="s">
        <v>19</v>
      </c>
      <c r="F1587" s="223" t="s">
        <v>2062</v>
      </c>
      <c r="G1587" s="220"/>
      <c r="H1587" s="222" t="s">
        <v>19</v>
      </c>
      <c r="I1587" s="224"/>
      <c r="J1587" s="220"/>
      <c r="K1587" s="220"/>
      <c r="L1587" s="225"/>
      <c r="M1587" s="226"/>
      <c r="N1587" s="227"/>
      <c r="O1587" s="227"/>
      <c r="P1587" s="227"/>
      <c r="Q1587" s="227"/>
      <c r="R1587" s="227"/>
      <c r="S1587" s="227"/>
      <c r="T1587" s="228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29" t="s">
        <v>168</v>
      </c>
      <c r="AU1587" s="229" t="s">
        <v>82</v>
      </c>
      <c r="AV1587" s="13" t="s">
        <v>80</v>
      </c>
      <c r="AW1587" s="13" t="s">
        <v>33</v>
      </c>
      <c r="AX1587" s="13" t="s">
        <v>72</v>
      </c>
      <c r="AY1587" s="229" t="s">
        <v>159</v>
      </c>
    </row>
    <row r="1588" s="14" customFormat="1">
      <c r="A1588" s="14"/>
      <c r="B1588" s="230"/>
      <c r="C1588" s="231"/>
      <c r="D1588" s="221" t="s">
        <v>168</v>
      </c>
      <c r="E1588" s="232" t="s">
        <v>19</v>
      </c>
      <c r="F1588" s="233" t="s">
        <v>2063</v>
      </c>
      <c r="G1588" s="231"/>
      <c r="H1588" s="234">
        <v>4.5</v>
      </c>
      <c r="I1588" s="235"/>
      <c r="J1588" s="231"/>
      <c r="K1588" s="231"/>
      <c r="L1588" s="236"/>
      <c r="M1588" s="237"/>
      <c r="N1588" s="238"/>
      <c r="O1588" s="238"/>
      <c r="P1588" s="238"/>
      <c r="Q1588" s="238"/>
      <c r="R1588" s="238"/>
      <c r="S1588" s="238"/>
      <c r="T1588" s="239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40" t="s">
        <v>168</v>
      </c>
      <c r="AU1588" s="240" t="s">
        <v>82</v>
      </c>
      <c r="AV1588" s="14" t="s">
        <v>82</v>
      </c>
      <c r="AW1588" s="14" t="s">
        <v>33</v>
      </c>
      <c r="AX1588" s="14" t="s">
        <v>72</v>
      </c>
      <c r="AY1588" s="240" t="s">
        <v>159</v>
      </c>
    </row>
    <row r="1589" s="13" customFormat="1">
      <c r="A1589" s="13"/>
      <c r="B1589" s="219"/>
      <c r="C1589" s="220"/>
      <c r="D1589" s="221" t="s">
        <v>168</v>
      </c>
      <c r="E1589" s="222" t="s">
        <v>19</v>
      </c>
      <c r="F1589" s="223" t="s">
        <v>2064</v>
      </c>
      <c r="G1589" s="220"/>
      <c r="H1589" s="222" t="s">
        <v>19</v>
      </c>
      <c r="I1589" s="224"/>
      <c r="J1589" s="220"/>
      <c r="K1589" s="220"/>
      <c r="L1589" s="225"/>
      <c r="M1589" s="226"/>
      <c r="N1589" s="227"/>
      <c r="O1589" s="227"/>
      <c r="P1589" s="227"/>
      <c r="Q1589" s="227"/>
      <c r="R1589" s="227"/>
      <c r="S1589" s="227"/>
      <c r="T1589" s="228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29" t="s">
        <v>168</v>
      </c>
      <c r="AU1589" s="229" t="s">
        <v>82</v>
      </c>
      <c r="AV1589" s="13" t="s">
        <v>80</v>
      </c>
      <c r="AW1589" s="13" t="s">
        <v>33</v>
      </c>
      <c r="AX1589" s="13" t="s">
        <v>72</v>
      </c>
      <c r="AY1589" s="229" t="s">
        <v>159</v>
      </c>
    </row>
    <row r="1590" s="14" customFormat="1">
      <c r="A1590" s="14"/>
      <c r="B1590" s="230"/>
      <c r="C1590" s="231"/>
      <c r="D1590" s="221" t="s">
        <v>168</v>
      </c>
      <c r="E1590" s="232" t="s">
        <v>19</v>
      </c>
      <c r="F1590" s="233" t="s">
        <v>2065</v>
      </c>
      <c r="G1590" s="231"/>
      <c r="H1590" s="234">
        <v>63.329000000000001</v>
      </c>
      <c r="I1590" s="235"/>
      <c r="J1590" s="231"/>
      <c r="K1590" s="231"/>
      <c r="L1590" s="236"/>
      <c r="M1590" s="237"/>
      <c r="N1590" s="238"/>
      <c r="O1590" s="238"/>
      <c r="P1590" s="238"/>
      <c r="Q1590" s="238"/>
      <c r="R1590" s="238"/>
      <c r="S1590" s="238"/>
      <c r="T1590" s="239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40" t="s">
        <v>168</v>
      </c>
      <c r="AU1590" s="240" t="s">
        <v>82</v>
      </c>
      <c r="AV1590" s="14" t="s">
        <v>82</v>
      </c>
      <c r="AW1590" s="14" t="s">
        <v>33</v>
      </c>
      <c r="AX1590" s="14" t="s">
        <v>72</v>
      </c>
      <c r="AY1590" s="240" t="s">
        <v>159</v>
      </c>
    </row>
    <row r="1591" s="13" customFormat="1">
      <c r="A1591" s="13"/>
      <c r="B1591" s="219"/>
      <c r="C1591" s="220"/>
      <c r="D1591" s="221" t="s">
        <v>168</v>
      </c>
      <c r="E1591" s="222" t="s">
        <v>19</v>
      </c>
      <c r="F1591" s="223" t="s">
        <v>2066</v>
      </c>
      <c r="G1591" s="220"/>
      <c r="H1591" s="222" t="s">
        <v>19</v>
      </c>
      <c r="I1591" s="224"/>
      <c r="J1591" s="220"/>
      <c r="K1591" s="220"/>
      <c r="L1591" s="225"/>
      <c r="M1591" s="226"/>
      <c r="N1591" s="227"/>
      <c r="O1591" s="227"/>
      <c r="P1591" s="227"/>
      <c r="Q1591" s="227"/>
      <c r="R1591" s="227"/>
      <c r="S1591" s="227"/>
      <c r="T1591" s="228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29" t="s">
        <v>168</v>
      </c>
      <c r="AU1591" s="229" t="s">
        <v>82</v>
      </c>
      <c r="AV1591" s="13" t="s">
        <v>80</v>
      </c>
      <c r="AW1591" s="13" t="s">
        <v>33</v>
      </c>
      <c r="AX1591" s="13" t="s">
        <v>72</v>
      </c>
      <c r="AY1591" s="229" t="s">
        <v>159</v>
      </c>
    </row>
    <row r="1592" s="14" customFormat="1">
      <c r="A1592" s="14"/>
      <c r="B1592" s="230"/>
      <c r="C1592" s="231"/>
      <c r="D1592" s="221" t="s">
        <v>168</v>
      </c>
      <c r="E1592" s="232" t="s">
        <v>19</v>
      </c>
      <c r="F1592" s="233" t="s">
        <v>2067</v>
      </c>
      <c r="G1592" s="231"/>
      <c r="H1592" s="234">
        <v>0.77500000000000002</v>
      </c>
      <c r="I1592" s="235"/>
      <c r="J1592" s="231"/>
      <c r="K1592" s="231"/>
      <c r="L1592" s="236"/>
      <c r="M1592" s="237"/>
      <c r="N1592" s="238"/>
      <c r="O1592" s="238"/>
      <c r="P1592" s="238"/>
      <c r="Q1592" s="238"/>
      <c r="R1592" s="238"/>
      <c r="S1592" s="238"/>
      <c r="T1592" s="23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40" t="s">
        <v>168</v>
      </c>
      <c r="AU1592" s="240" t="s">
        <v>82</v>
      </c>
      <c r="AV1592" s="14" t="s">
        <v>82</v>
      </c>
      <c r="AW1592" s="14" t="s">
        <v>33</v>
      </c>
      <c r="AX1592" s="14" t="s">
        <v>72</v>
      </c>
      <c r="AY1592" s="240" t="s">
        <v>159</v>
      </c>
    </row>
    <row r="1593" s="14" customFormat="1">
      <c r="A1593" s="14"/>
      <c r="B1593" s="230"/>
      <c r="C1593" s="231"/>
      <c r="D1593" s="221" t="s">
        <v>168</v>
      </c>
      <c r="E1593" s="232" t="s">
        <v>19</v>
      </c>
      <c r="F1593" s="233" t="s">
        <v>2068</v>
      </c>
      <c r="G1593" s="231"/>
      <c r="H1593" s="234">
        <v>2.9750000000000001</v>
      </c>
      <c r="I1593" s="235"/>
      <c r="J1593" s="231"/>
      <c r="K1593" s="231"/>
      <c r="L1593" s="236"/>
      <c r="M1593" s="237"/>
      <c r="N1593" s="238"/>
      <c r="O1593" s="238"/>
      <c r="P1593" s="238"/>
      <c r="Q1593" s="238"/>
      <c r="R1593" s="238"/>
      <c r="S1593" s="238"/>
      <c r="T1593" s="239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40" t="s">
        <v>168</v>
      </c>
      <c r="AU1593" s="240" t="s">
        <v>82</v>
      </c>
      <c r="AV1593" s="14" t="s">
        <v>82</v>
      </c>
      <c r="AW1593" s="14" t="s">
        <v>33</v>
      </c>
      <c r="AX1593" s="14" t="s">
        <v>72</v>
      </c>
      <c r="AY1593" s="240" t="s">
        <v>159</v>
      </c>
    </row>
    <row r="1594" s="14" customFormat="1">
      <c r="A1594" s="14"/>
      <c r="B1594" s="230"/>
      <c r="C1594" s="231"/>
      <c r="D1594" s="221" t="s">
        <v>168</v>
      </c>
      <c r="E1594" s="232" t="s">
        <v>19</v>
      </c>
      <c r="F1594" s="233" t="s">
        <v>2069</v>
      </c>
      <c r="G1594" s="231"/>
      <c r="H1594" s="234">
        <v>30.218</v>
      </c>
      <c r="I1594" s="235"/>
      <c r="J1594" s="231"/>
      <c r="K1594" s="231"/>
      <c r="L1594" s="236"/>
      <c r="M1594" s="237"/>
      <c r="N1594" s="238"/>
      <c r="O1594" s="238"/>
      <c r="P1594" s="238"/>
      <c r="Q1594" s="238"/>
      <c r="R1594" s="238"/>
      <c r="S1594" s="238"/>
      <c r="T1594" s="239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40" t="s">
        <v>168</v>
      </c>
      <c r="AU1594" s="240" t="s">
        <v>82</v>
      </c>
      <c r="AV1594" s="14" t="s">
        <v>82</v>
      </c>
      <c r="AW1594" s="14" t="s">
        <v>33</v>
      </c>
      <c r="AX1594" s="14" t="s">
        <v>72</v>
      </c>
      <c r="AY1594" s="240" t="s">
        <v>159</v>
      </c>
    </row>
    <row r="1595" s="15" customFormat="1">
      <c r="A1595" s="15"/>
      <c r="B1595" s="241"/>
      <c r="C1595" s="242"/>
      <c r="D1595" s="221" t="s">
        <v>168</v>
      </c>
      <c r="E1595" s="243" t="s">
        <v>19</v>
      </c>
      <c r="F1595" s="244" t="s">
        <v>173</v>
      </c>
      <c r="G1595" s="242"/>
      <c r="H1595" s="245">
        <v>101.797</v>
      </c>
      <c r="I1595" s="246"/>
      <c r="J1595" s="242"/>
      <c r="K1595" s="242"/>
      <c r="L1595" s="247"/>
      <c r="M1595" s="248"/>
      <c r="N1595" s="249"/>
      <c r="O1595" s="249"/>
      <c r="P1595" s="249"/>
      <c r="Q1595" s="249"/>
      <c r="R1595" s="249"/>
      <c r="S1595" s="249"/>
      <c r="T1595" s="250"/>
      <c r="U1595" s="15"/>
      <c r="V1595" s="15"/>
      <c r="W1595" s="15"/>
      <c r="X1595" s="15"/>
      <c r="Y1595" s="15"/>
      <c r="Z1595" s="15"/>
      <c r="AA1595" s="15"/>
      <c r="AB1595" s="15"/>
      <c r="AC1595" s="15"/>
      <c r="AD1595" s="15"/>
      <c r="AE1595" s="15"/>
      <c r="AT1595" s="251" t="s">
        <v>168</v>
      </c>
      <c r="AU1595" s="251" t="s">
        <v>82</v>
      </c>
      <c r="AV1595" s="15" t="s">
        <v>174</v>
      </c>
      <c r="AW1595" s="15" t="s">
        <v>33</v>
      </c>
      <c r="AX1595" s="15" t="s">
        <v>72</v>
      </c>
      <c r="AY1595" s="251" t="s">
        <v>159</v>
      </c>
    </row>
    <row r="1596" s="16" customFormat="1">
      <c r="A1596" s="16"/>
      <c r="B1596" s="252"/>
      <c r="C1596" s="253"/>
      <c r="D1596" s="221" t="s">
        <v>168</v>
      </c>
      <c r="E1596" s="254" t="s">
        <v>19</v>
      </c>
      <c r="F1596" s="255" t="s">
        <v>179</v>
      </c>
      <c r="G1596" s="253"/>
      <c r="H1596" s="256">
        <v>324.72699999999998</v>
      </c>
      <c r="I1596" s="257"/>
      <c r="J1596" s="253"/>
      <c r="K1596" s="253"/>
      <c r="L1596" s="258"/>
      <c r="M1596" s="259"/>
      <c r="N1596" s="260"/>
      <c r="O1596" s="260"/>
      <c r="P1596" s="260"/>
      <c r="Q1596" s="260"/>
      <c r="R1596" s="260"/>
      <c r="S1596" s="260"/>
      <c r="T1596" s="261"/>
      <c r="U1596" s="16"/>
      <c r="V1596" s="16"/>
      <c r="W1596" s="16"/>
      <c r="X1596" s="16"/>
      <c r="Y1596" s="16"/>
      <c r="Z1596" s="16"/>
      <c r="AA1596" s="16"/>
      <c r="AB1596" s="16"/>
      <c r="AC1596" s="16"/>
      <c r="AD1596" s="16"/>
      <c r="AE1596" s="16"/>
      <c r="AT1596" s="262" t="s">
        <v>168</v>
      </c>
      <c r="AU1596" s="262" t="s">
        <v>82</v>
      </c>
      <c r="AV1596" s="16" t="s">
        <v>166</v>
      </c>
      <c r="AW1596" s="16" t="s">
        <v>33</v>
      </c>
      <c r="AX1596" s="16" t="s">
        <v>80</v>
      </c>
      <c r="AY1596" s="262" t="s">
        <v>159</v>
      </c>
    </row>
    <row r="1597" s="2" customFormat="1" ht="16.5" customHeight="1">
      <c r="A1597" s="40"/>
      <c r="B1597" s="41"/>
      <c r="C1597" s="263" t="s">
        <v>2070</v>
      </c>
      <c r="D1597" s="263" t="s">
        <v>413</v>
      </c>
      <c r="E1597" s="264" t="s">
        <v>2071</v>
      </c>
      <c r="F1597" s="265" t="s">
        <v>2072</v>
      </c>
      <c r="G1597" s="266" t="s">
        <v>263</v>
      </c>
      <c r="H1597" s="267">
        <v>357.19999999999999</v>
      </c>
      <c r="I1597" s="268"/>
      <c r="J1597" s="269">
        <f>ROUND(I1597*H1597,2)</f>
        <v>0</v>
      </c>
      <c r="K1597" s="265" t="s">
        <v>165</v>
      </c>
      <c r="L1597" s="270"/>
      <c r="M1597" s="271" t="s">
        <v>19</v>
      </c>
      <c r="N1597" s="272" t="s">
        <v>43</v>
      </c>
      <c r="O1597" s="86"/>
      <c r="P1597" s="215">
        <f>O1597*H1597</f>
        <v>0</v>
      </c>
      <c r="Q1597" s="215">
        <v>0</v>
      </c>
      <c r="R1597" s="215">
        <f>Q1597*H1597</f>
        <v>0</v>
      </c>
      <c r="S1597" s="215">
        <v>0</v>
      </c>
      <c r="T1597" s="216">
        <f>S1597*H1597</f>
        <v>0</v>
      </c>
      <c r="U1597" s="40"/>
      <c r="V1597" s="40"/>
      <c r="W1597" s="40"/>
      <c r="X1597" s="40"/>
      <c r="Y1597" s="40"/>
      <c r="Z1597" s="40"/>
      <c r="AA1597" s="40"/>
      <c r="AB1597" s="40"/>
      <c r="AC1597" s="40"/>
      <c r="AD1597" s="40"/>
      <c r="AE1597" s="40"/>
      <c r="AR1597" s="217" t="s">
        <v>407</v>
      </c>
      <c r="AT1597" s="217" t="s">
        <v>413</v>
      </c>
      <c r="AU1597" s="217" t="s">
        <v>82</v>
      </c>
      <c r="AY1597" s="19" t="s">
        <v>159</v>
      </c>
      <c r="BE1597" s="218">
        <f>IF(N1597="základní",J1597,0)</f>
        <v>0</v>
      </c>
      <c r="BF1597" s="218">
        <f>IF(N1597="snížená",J1597,0)</f>
        <v>0</v>
      </c>
      <c r="BG1597" s="218">
        <f>IF(N1597="zákl. přenesená",J1597,0)</f>
        <v>0</v>
      </c>
      <c r="BH1597" s="218">
        <f>IF(N1597="sníž. přenesená",J1597,0)</f>
        <v>0</v>
      </c>
      <c r="BI1597" s="218">
        <f>IF(N1597="nulová",J1597,0)</f>
        <v>0</v>
      </c>
      <c r="BJ1597" s="19" t="s">
        <v>80</v>
      </c>
      <c r="BK1597" s="218">
        <f>ROUND(I1597*H1597,2)</f>
        <v>0</v>
      </c>
      <c r="BL1597" s="19" t="s">
        <v>260</v>
      </c>
      <c r="BM1597" s="217" t="s">
        <v>2073</v>
      </c>
    </row>
    <row r="1598" s="14" customFormat="1">
      <c r="A1598" s="14"/>
      <c r="B1598" s="230"/>
      <c r="C1598" s="231"/>
      <c r="D1598" s="221" t="s">
        <v>168</v>
      </c>
      <c r="E1598" s="231"/>
      <c r="F1598" s="233" t="s">
        <v>2074</v>
      </c>
      <c r="G1598" s="231"/>
      <c r="H1598" s="234">
        <v>357.19999999999999</v>
      </c>
      <c r="I1598" s="235"/>
      <c r="J1598" s="231"/>
      <c r="K1598" s="231"/>
      <c r="L1598" s="236"/>
      <c r="M1598" s="237"/>
      <c r="N1598" s="238"/>
      <c r="O1598" s="238"/>
      <c r="P1598" s="238"/>
      <c r="Q1598" s="238"/>
      <c r="R1598" s="238"/>
      <c r="S1598" s="238"/>
      <c r="T1598" s="23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40" t="s">
        <v>168</v>
      </c>
      <c r="AU1598" s="240" t="s">
        <v>82</v>
      </c>
      <c r="AV1598" s="14" t="s">
        <v>82</v>
      </c>
      <c r="AW1598" s="14" t="s">
        <v>4</v>
      </c>
      <c r="AX1598" s="14" t="s">
        <v>80</v>
      </c>
      <c r="AY1598" s="240" t="s">
        <v>159</v>
      </c>
    </row>
    <row r="1599" s="2" customFormat="1" ht="24.15" customHeight="1">
      <c r="A1599" s="40"/>
      <c r="B1599" s="41"/>
      <c r="C1599" s="206" t="s">
        <v>2075</v>
      </c>
      <c r="D1599" s="206" t="s">
        <v>161</v>
      </c>
      <c r="E1599" s="207" t="s">
        <v>2076</v>
      </c>
      <c r="F1599" s="208" t="s">
        <v>2077</v>
      </c>
      <c r="G1599" s="209" t="s">
        <v>263</v>
      </c>
      <c r="H1599" s="210">
        <v>520.33699999999999</v>
      </c>
      <c r="I1599" s="211"/>
      <c r="J1599" s="212">
        <f>ROUND(I1599*H1599,2)</f>
        <v>0</v>
      </c>
      <c r="K1599" s="208" t="s">
        <v>165</v>
      </c>
      <c r="L1599" s="46"/>
      <c r="M1599" s="213" t="s">
        <v>19</v>
      </c>
      <c r="N1599" s="214" t="s">
        <v>43</v>
      </c>
      <c r="O1599" s="86"/>
      <c r="P1599" s="215">
        <f>O1599*H1599</f>
        <v>0</v>
      </c>
      <c r="Q1599" s="215">
        <v>0.00025999999999999998</v>
      </c>
      <c r="R1599" s="215">
        <f>Q1599*H1599</f>
        <v>0.13528762</v>
      </c>
      <c r="S1599" s="215">
        <v>0</v>
      </c>
      <c r="T1599" s="216">
        <f>S1599*H1599</f>
        <v>0</v>
      </c>
      <c r="U1599" s="40"/>
      <c r="V1599" s="40"/>
      <c r="W1599" s="40"/>
      <c r="X1599" s="40"/>
      <c r="Y1599" s="40"/>
      <c r="Z1599" s="40"/>
      <c r="AA1599" s="40"/>
      <c r="AB1599" s="40"/>
      <c r="AC1599" s="40"/>
      <c r="AD1599" s="40"/>
      <c r="AE1599" s="40"/>
      <c r="AR1599" s="217" t="s">
        <v>260</v>
      </c>
      <c r="AT1599" s="217" t="s">
        <v>161</v>
      </c>
      <c r="AU1599" s="217" t="s">
        <v>82</v>
      </c>
      <c r="AY1599" s="19" t="s">
        <v>159</v>
      </c>
      <c r="BE1599" s="218">
        <f>IF(N1599="základní",J1599,0)</f>
        <v>0</v>
      </c>
      <c r="BF1599" s="218">
        <f>IF(N1599="snížená",J1599,0)</f>
        <v>0</v>
      </c>
      <c r="BG1599" s="218">
        <f>IF(N1599="zákl. přenesená",J1599,0)</f>
        <v>0</v>
      </c>
      <c r="BH1599" s="218">
        <f>IF(N1599="sníž. přenesená",J1599,0)</f>
        <v>0</v>
      </c>
      <c r="BI1599" s="218">
        <f>IF(N1599="nulová",J1599,0)</f>
        <v>0</v>
      </c>
      <c r="BJ1599" s="19" t="s">
        <v>80</v>
      </c>
      <c r="BK1599" s="218">
        <f>ROUND(I1599*H1599,2)</f>
        <v>0</v>
      </c>
      <c r="BL1599" s="19" t="s">
        <v>260</v>
      </c>
      <c r="BM1599" s="217" t="s">
        <v>2078</v>
      </c>
    </row>
    <row r="1600" s="13" customFormat="1">
      <c r="A1600" s="13"/>
      <c r="B1600" s="219"/>
      <c r="C1600" s="220"/>
      <c r="D1600" s="221" t="s">
        <v>168</v>
      </c>
      <c r="E1600" s="222" t="s">
        <v>19</v>
      </c>
      <c r="F1600" s="223" t="s">
        <v>2079</v>
      </c>
      <c r="G1600" s="220"/>
      <c r="H1600" s="222" t="s">
        <v>19</v>
      </c>
      <c r="I1600" s="224"/>
      <c r="J1600" s="220"/>
      <c r="K1600" s="220"/>
      <c r="L1600" s="225"/>
      <c r="M1600" s="226"/>
      <c r="N1600" s="227"/>
      <c r="O1600" s="227"/>
      <c r="P1600" s="227"/>
      <c r="Q1600" s="227"/>
      <c r="R1600" s="227"/>
      <c r="S1600" s="227"/>
      <c r="T1600" s="228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29" t="s">
        <v>168</v>
      </c>
      <c r="AU1600" s="229" t="s">
        <v>82</v>
      </c>
      <c r="AV1600" s="13" t="s">
        <v>80</v>
      </c>
      <c r="AW1600" s="13" t="s">
        <v>33</v>
      </c>
      <c r="AX1600" s="13" t="s">
        <v>72</v>
      </c>
      <c r="AY1600" s="229" t="s">
        <v>159</v>
      </c>
    </row>
    <row r="1601" s="14" customFormat="1">
      <c r="A1601" s="14"/>
      <c r="B1601" s="230"/>
      <c r="C1601" s="231"/>
      <c r="D1601" s="221" t="s">
        <v>168</v>
      </c>
      <c r="E1601" s="232" t="s">
        <v>19</v>
      </c>
      <c r="F1601" s="233" t="s">
        <v>1615</v>
      </c>
      <c r="G1601" s="231"/>
      <c r="H1601" s="234">
        <v>18</v>
      </c>
      <c r="I1601" s="235"/>
      <c r="J1601" s="231"/>
      <c r="K1601" s="231"/>
      <c r="L1601" s="236"/>
      <c r="M1601" s="237"/>
      <c r="N1601" s="238"/>
      <c r="O1601" s="238"/>
      <c r="P1601" s="238"/>
      <c r="Q1601" s="238"/>
      <c r="R1601" s="238"/>
      <c r="S1601" s="238"/>
      <c r="T1601" s="23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40" t="s">
        <v>168</v>
      </c>
      <c r="AU1601" s="240" t="s">
        <v>82</v>
      </c>
      <c r="AV1601" s="14" t="s">
        <v>82</v>
      </c>
      <c r="AW1601" s="14" t="s">
        <v>33</v>
      </c>
      <c r="AX1601" s="14" t="s">
        <v>72</v>
      </c>
      <c r="AY1601" s="240" t="s">
        <v>159</v>
      </c>
    </row>
    <row r="1602" s="15" customFormat="1">
      <c r="A1602" s="15"/>
      <c r="B1602" s="241"/>
      <c r="C1602" s="242"/>
      <c r="D1602" s="221" t="s">
        <v>168</v>
      </c>
      <c r="E1602" s="243" t="s">
        <v>19</v>
      </c>
      <c r="F1602" s="244" t="s">
        <v>173</v>
      </c>
      <c r="G1602" s="242"/>
      <c r="H1602" s="245">
        <v>18</v>
      </c>
      <c r="I1602" s="246"/>
      <c r="J1602" s="242"/>
      <c r="K1602" s="242"/>
      <c r="L1602" s="247"/>
      <c r="M1602" s="248"/>
      <c r="N1602" s="249"/>
      <c r="O1602" s="249"/>
      <c r="P1602" s="249"/>
      <c r="Q1602" s="249"/>
      <c r="R1602" s="249"/>
      <c r="S1602" s="249"/>
      <c r="T1602" s="250"/>
      <c r="U1602" s="15"/>
      <c r="V1602" s="15"/>
      <c r="W1602" s="15"/>
      <c r="X1602" s="15"/>
      <c r="Y1602" s="15"/>
      <c r="Z1602" s="15"/>
      <c r="AA1602" s="15"/>
      <c r="AB1602" s="15"/>
      <c r="AC1602" s="15"/>
      <c r="AD1602" s="15"/>
      <c r="AE1602" s="15"/>
      <c r="AT1602" s="251" t="s">
        <v>168</v>
      </c>
      <c r="AU1602" s="251" t="s">
        <v>82</v>
      </c>
      <c r="AV1602" s="15" t="s">
        <v>174</v>
      </c>
      <c r="AW1602" s="15" t="s">
        <v>33</v>
      </c>
      <c r="AX1602" s="15" t="s">
        <v>72</v>
      </c>
      <c r="AY1602" s="251" t="s">
        <v>159</v>
      </c>
    </row>
    <row r="1603" s="13" customFormat="1">
      <c r="A1603" s="13"/>
      <c r="B1603" s="219"/>
      <c r="C1603" s="220"/>
      <c r="D1603" s="221" t="s">
        <v>168</v>
      </c>
      <c r="E1603" s="222" t="s">
        <v>19</v>
      </c>
      <c r="F1603" s="223" t="s">
        <v>2080</v>
      </c>
      <c r="G1603" s="220"/>
      <c r="H1603" s="222" t="s">
        <v>19</v>
      </c>
      <c r="I1603" s="224"/>
      <c r="J1603" s="220"/>
      <c r="K1603" s="220"/>
      <c r="L1603" s="225"/>
      <c r="M1603" s="226"/>
      <c r="N1603" s="227"/>
      <c r="O1603" s="227"/>
      <c r="P1603" s="227"/>
      <c r="Q1603" s="227"/>
      <c r="R1603" s="227"/>
      <c r="S1603" s="227"/>
      <c r="T1603" s="228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29" t="s">
        <v>168</v>
      </c>
      <c r="AU1603" s="229" t="s">
        <v>82</v>
      </c>
      <c r="AV1603" s="13" t="s">
        <v>80</v>
      </c>
      <c r="AW1603" s="13" t="s">
        <v>33</v>
      </c>
      <c r="AX1603" s="13" t="s">
        <v>72</v>
      </c>
      <c r="AY1603" s="229" t="s">
        <v>159</v>
      </c>
    </row>
    <row r="1604" s="13" customFormat="1">
      <c r="A1604" s="13"/>
      <c r="B1604" s="219"/>
      <c r="C1604" s="220"/>
      <c r="D1604" s="221" t="s">
        <v>168</v>
      </c>
      <c r="E1604" s="222" t="s">
        <v>19</v>
      </c>
      <c r="F1604" s="223" t="s">
        <v>314</v>
      </c>
      <c r="G1604" s="220"/>
      <c r="H1604" s="222" t="s">
        <v>19</v>
      </c>
      <c r="I1604" s="224"/>
      <c r="J1604" s="220"/>
      <c r="K1604" s="220"/>
      <c r="L1604" s="225"/>
      <c r="M1604" s="226"/>
      <c r="N1604" s="227"/>
      <c r="O1604" s="227"/>
      <c r="P1604" s="227"/>
      <c r="Q1604" s="227"/>
      <c r="R1604" s="227"/>
      <c r="S1604" s="227"/>
      <c r="T1604" s="22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29" t="s">
        <v>168</v>
      </c>
      <c r="AU1604" s="229" t="s">
        <v>82</v>
      </c>
      <c r="AV1604" s="13" t="s">
        <v>80</v>
      </c>
      <c r="AW1604" s="13" t="s">
        <v>33</v>
      </c>
      <c r="AX1604" s="13" t="s">
        <v>72</v>
      </c>
      <c r="AY1604" s="229" t="s">
        <v>159</v>
      </c>
    </row>
    <row r="1605" s="14" customFormat="1">
      <c r="A1605" s="14"/>
      <c r="B1605" s="230"/>
      <c r="C1605" s="231"/>
      <c r="D1605" s="221" t="s">
        <v>168</v>
      </c>
      <c r="E1605" s="232" t="s">
        <v>19</v>
      </c>
      <c r="F1605" s="233" t="s">
        <v>315</v>
      </c>
      <c r="G1605" s="231"/>
      <c r="H1605" s="234">
        <v>3.1800000000000002</v>
      </c>
      <c r="I1605" s="235"/>
      <c r="J1605" s="231"/>
      <c r="K1605" s="231"/>
      <c r="L1605" s="236"/>
      <c r="M1605" s="237"/>
      <c r="N1605" s="238"/>
      <c r="O1605" s="238"/>
      <c r="P1605" s="238"/>
      <c r="Q1605" s="238"/>
      <c r="R1605" s="238"/>
      <c r="S1605" s="238"/>
      <c r="T1605" s="23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40" t="s">
        <v>168</v>
      </c>
      <c r="AU1605" s="240" t="s">
        <v>82</v>
      </c>
      <c r="AV1605" s="14" t="s">
        <v>82</v>
      </c>
      <c r="AW1605" s="14" t="s">
        <v>33</v>
      </c>
      <c r="AX1605" s="14" t="s">
        <v>72</v>
      </c>
      <c r="AY1605" s="240" t="s">
        <v>159</v>
      </c>
    </row>
    <row r="1606" s="14" customFormat="1">
      <c r="A1606" s="14"/>
      <c r="B1606" s="230"/>
      <c r="C1606" s="231"/>
      <c r="D1606" s="221" t="s">
        <v>168</v>
      </c>
      <c r="E1606" s="232" t="s">
        <v>19</v>
      </c>
      <c r="F1606" s="233" t="s">
        <v>316</v>
      </c>
      <c r="G1606" s="231"/>
      <c r="H1606" s="234">
        <v>43.609999999999999</v>
      </c>
      <c r="I1606" s="235"/>
      <c r="J1606" s="231"/>
      <c r="K1606" s="231"/>
      <c r="L1606" s="236"/>
      <c r="M1606" s="237"/>
      <c r="N1606" s="238"/>
      <c r="O1606" s="238"/>
      <c r="P1606" s="238"/>
      <c r="Q1606" s="238"/>
      <c r="R1606" s="238"/>
      <c r="S1606" s="238"/>
      <c r="T1606" s="239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40" t="s">
        <v>168</v>
      </c>
      <c r="AU1606" s="240" t="s">
        <v>82</v>
      </c>
      <c r="AV1606" s="14" t="s">
        <v>82</v>
      </c>
      <c r="AW1606" s="14" t="s">
        <v>33</v>
      </c>
      <c r="AX1606" s="14" t="s">
        <v>72</v>
      </c>
      <c r="AY1606" s="240" t="s">
        <v>159</v>
      </c>
    </row>
    <row r="1607" s="14" customFormat="1">
      <c r="A1607" s="14"/>
      <c r="B1607" s="230"/>
      <c r="C1607" s="231"/>
      <c r="D1607" s="221" t="s">
        <v>168</v>
      </c>
      <c r="E1607" s="232" t="s">
        <v>19</v>
      </c>
      <c r="F1607" s="233" t="s">
        <v>317</v>
      </c>
      <c r="G1607" s="231"/>
      <c r="H1607" s="234">
        <v>22.25</v>
      </c>
      <c r="I1607" s="235"/>
      <c r="J1607" s="231"/>
      <c r="K1607" s="231"/>
      <c r="L1607" s="236"/>
      <c r="M1607" s="237"/>
      <c r="N1607" s="238"/>
      <c r="O1607" s="238"/>
      <c r="P1607" s="238"/>
      <c r="Q1607" s="238"/>
      <c r="R1607" s="238"/>
      <c r="S1607" s="238"/>
      <c r="T1607" s="23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40" t="s">
        <v>168</v>
      </c>
      <c r="AU1607" s="240" t="s">
        <v>82</v>
      </c>
      <c r="AV1607" s="14" t="s">
        <v>82</v>
      </c>
      <c r="AW1607" s="14" t="s">
        <v>33</v>
      </c>
      <c r="AX1607" s="14" t="s">
        <v>72</v>
      </c>
      <c r="AY1607" s="240" t="s">
        <v>159</v>
      </c>
    </row>
    <row r="1608" s="14" customFormat="1">
      <c r="A1608" s="14"/>
      <c r="B1608" s="230"/>
      <c r="C1608" s="231"/>
      <c r="D1608" s="221" t="s">
        <v>168</v>
      </c>
      <c r="E1608" s="232" t="s">
        <v>19</v>
      </c>
      <c r="F1608" s="233" t="s">
        <v>318</v>
      </c>
      <c r="G1608" s="231"/>
      <c r="H1608" s="234">
        <v>14.52</v>
      </c>
      <c r="I1608" s="235"/>
      <c r="J1608" s="231"/>
      <c r="K1608" s="231"/>
      <c r="L1608" s="236"/>
      <c r="M1608" s="237"/>
      <c r="N1608" s="238"/>
      <c r="O1608" s="238"/>
      <c r="P1608" s="238"/>
      <c r="Q1608" s="238"/>
      <c r="R1608" s="238"/>
      <c r="S1608" s="238"/>
      <c r="T1608" s="23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40" t="s">
        <v>168</v>
      </c>
      <c r="AU1608" s="240" t="s">
        <v>82</v>
      </c>
      <c r="AV1608" s="14" t="s">
        <v>82</v>
      </c>
      <c r="AW1608" s="14" t="s">
        <v>33</v>
      </c>
      <c r="AX1608" s="14" t="s">
        <v>72</v>
      </c>
      <c r="AY1608" s="240" t="s">
        <v>159</v>
      </c>
    </row>
    <row r="1609" s="15" customFormat="1">
      <c r="A1609" s="15"/>
      <c r="B1609" s="241"/>
      <c r="C1609" s="242"/>
      <c r="D1609" s="221" t="s">
        <v>168</v>
      </c>
      <c r="E1609" s="243" t="s">
        <v>19</v>
      </c>
      <c r="F1609" s="244" t="s">
        <v>173</v>
      </c>
      <c r="G1609" s="242"/>
      <c r="H1609" s="245">
        <v>83.560000000000002</v>
      </c>
      <c r="I1609" s="246"/>
      <c r="J1609" s="242"/>
      <c r="K1609" s="242"/>
      <c r="L1609" s="247"/>
      <c r="M1609" s="248"/>
      <c r="N1609" s="249"/>
      <c r="O1609" s="249"/>
      <c r="P1609" s="249"/>
      <c r="Q1609" s="249"/>
      <c r="R1609" s="249"/>
      <c r="S1609" s="249"/>
      <c r="T1609" s="250"/>
      <c r="U1609" s="15"/>
      <c r="V1609" s="15"/>
      <c r="W1609" s="15"/>
      <c r="X1609" s="15"/>
      <c r="Y1609" s="15"/>
      <c r="Z1609" s="15"/>
      <c r="AA1609" s="15"/>
      <c r="AB1609" s="15"/>
      <c r="AC1609" s="15"/>
      <c r="AD1609" s="15"/>
      <c r="AE1609" s="15"/>
      <c r="AT1609" s="251" t="s">
        <v>168</v>
      </c>
      <c r="AU1609" s="251" t="s">
        <v>82</v>
      </c>
      <c r="AV1609" s="15" t="s">
        <v>174</v>
      </c>
      <c r="AW1609" s="15" t="s">
        <v>33</v>
      </c>
      <c r="AX1609" s="15" t="s">
        <v>72</v>
      </c>
      <c r="AY1609" s="251" t="s">
        <v>159</v>
      </c>
    </row>
    <row r="1610" s="13" customFormat="1">
      <c r="A1610" s="13"/>
      <c r="B1610" s="219"/>
      <c r="C1610" s="220"/>
      <c r="D1610" s="221" t="s">
        <v>168</v>
      </c>
      <c r="E1610" s="222" t="s">
        <v>19</v>
      </c>
      <c r="F1610" s="223" t="s">
        <v>265</v>
      </c>
      <c r="G1610" s="220"/>
      <c r="H1610" s="222" t="s">
        <v>19</v>
      </c>
      <c r="I1610" s="224"/>
      <c r="J1610" s="220"/>
      <c r="K1610" s="220"/>
      <c r="L1610" s="225"/>
      <c r="M1610" s="226"/>
      <c r="N1610" s="227"/>
      <c r="O1610" s="227"/>
      <c r="P1610" s="227"/>
      <c r="Q1610" s="227"/>
      <c r="R1610" s="227"/>
      <c r="S1610" s="227"/>
      <c r="T1610" s="22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29" t="s">
        <v>168</v>
      </c>
      <c r="AU1610" s="229" t="s">
        <v>82</v>
      </c>
      <c r="AV1610" s="13" t="s">
        <v>80</v>
      </c>
      <c r="AW1610" s="13" t="s">
        <v>33</v>
      </c>
      <c r="AX1610" s="13" t="s">
        <v>72</v>
      </c>
      <c r="AY1610" s="229" t="s">
        <v>159</v>
      </c>
    </row>
    <row r="1611" s="14" customFormat="1">
      <c r="A1611" s="14"/>
      <c r="B1611" s="230"/>
      <c r="C1611" s="231"/>
      <c r="D1611" s="221" t="s">
        <v>168</v>
      </c>
      <c r="E1611" s="232" t="s">
        <v>19</v>
      </c>
      <c r="F1611" s="233" t="s">
        <v>319</v>
      </c>
      <c r="G1611" s="231"/>
      <c r="H1611" s="234">
        <v>12.060000000000001</v>
      </c>
      <c r="I1611" s="235"/>
      <c r="J1611" s="231"/>
      <c r="K1611" s="231"/>
      <c r="L1611" s="236"/>
      <c r="M1611" s="237"/>
      <c r="N1611" s="238"/>
      <c r="O1611" s="238"/>
      <c r="P1611" s="238"/>
      <c r="Q1611" s="238"/>
      <c r="R1611" s="238"/>
      <c r="S1611" s="238"/>
      <c r="T1611" s="23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40" t="s">
        <v>168</v>
      </c>
      <c r="AU1611" s="240" t="s">
        <v>82</v>
      </c>
      <c r="AV1611" s="14" t="s">
        <v>82</v>
      </c>
      <c r="AW1611" s="14" t="s">
        <v>33</v>
      </c>
      <c r="AX1611" s="14" t="s">
        <v>72</v>
      </c>
      <c r="AY1611" s="240" t="s">
        <v>159</v>
      </c>
    </row>
    <row r="1612" s="14" customFormat="1">
      <c r="A1612" s="14"/>
      <c r="B1612" s="230"/>
      <c r="C1612" s="231"/>
      <c r="D1612" s="221" t="s">
        <v>168</v>
      </c>
      <c r="E1612" s="232" t="s">
        <v>19</v>
      </c>
      <c r="F1612" s="233" t="s">
        <v>320</v>
      </c>
      <c r="G1612" s="231"/>
      <c r="H1612" s="234">
        <v>22.25</v>
      </c>
      <c r="I1612" s="235"/>
      <c r="J1612" s="231"/>
      <c r="K1612" s="231"/>
      <c r="L1612" s="236"/>
      <c r="M1612" s="237"/>
      <c r="N1612" s="238"/>
      <c r="O1612" s="238"/>
      <c r="P1612" s="238"/>
      <c r="Q1612" s="238"/>
      <c r="R1612" s="238"/>
      <c r="S1612" s="238"/>
      <c r="T1612" s="239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40" t="s">
        <v>168</v>
      </c>
      <c r="AU1612" s="240" t="s">
        <v>82</v>
      </c>
      <c r="AV1612" s="14" t="s">
        <v>82</v>
      </c>
      <c r="AW1612" s="14" t="s">
        <v>33</v>
      </c>
      <c r="AX1612" s="14" t="s">
        <v>72</v>
      </c>
      <c r="AY1612" s="240" t="s">
        <v>159</v>
      </c>
    </row>
    <row r="1613" s="14" customFormat="1">
      <c r="A1613" s="14"/>
      <c r="B1613" s="230"/>
      <c r="C1613" s="231"/>
      <c r="D1613" s="221" t="s">
        <v>168</v>
      </c>
      <c r="E1613" s="232" t="s">
        <v>19</v>
      </c>
      <c r="F1613" s="233" t="s">
        <v>321</v>
      </c>
      <c r="G1613" s="231"/>
      <c r="H1613" s="234">
        <v>6.2679999999999998</v>
      </c>
      <c r="I1613" s="235"/>
      <c r="J1613" s="231"/>
      <c r="K1613" s="231"/>
      <c r="L1613" s="236"/>
      <c r="M1613" s="237"/>
      <c r="N1613" s="238"/>
      <c r="O1613" s="238"/>
      <c r="P1613" s="238"/>
      <c r="Q1613" s="238"/>
      <c r="R1613" s="238"/>
      <c r="S1613" s="238"/>
      <c r="T1613" s="23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40" t="s">
        <v>168</v>
      </c>
      <c r="AU1613" s="240" t="s">
        <v>82</v>
      </c>
      <c r="AV1613" s="14" t="s">
        <v>82</v>
      </c>
      <c r="AW1613" s="14" t="s">
        <v>33</v>
      </c>
      <c r="AX1613" s="14" t="s">
        <v>72</v>
      </c>
      <c r="AY1613" s="240" t="s">
        <v>159</v>
      </c>
    </row>
    <row r="1614" s="14" customFormat="1">
      <c r="A1614" s="14"/>
      <c r="B1614" s="230"/>
      <c r="C1614" s="231"/>
      <c r="D1614" s="221" t="s">
        <v>168</v>
      </c>
      <c r="E1614" s="232" t="s">
        <v>19</v>
      </c>
      <c r="F1614" s="233" t="s">
        <v>322</v>
      </c>
      <c r="G1614" s="231"/>
      <c r="H1614" s="234">
        <v>10.24</v>
      </c>
      <c r="I1614" s="235"/>
      <c r="J1614" s="231"/>
      <c r="K1614" s="231"/>
      <c r="L1614" s="236"/>
      <c r="M1614" s="237"/>
      <c r="N1614" s="238"/>
      <c r="O1614" s="238"/>
      <c r="P1614" s="238"/>
      <c r="Q1614" s="238"/>
      <c r="R1614" s="238"/>
      <c r="S1614" s="238"/>
      <c r="T1614" s="23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40" t="s">
        <v>168</v>
      </c>
      <c r="AU1614" s="240" t="s">
        <v>82</v>
      </c>
      <c r="AV1614" s="14" t="s">
        <v>82</v>
      </c>
      <c r="AW1614" s="14" t="s">
        <v>33</v>
      </c>
      <c r="AX1614" s="14" t="s">
        <v>72</v>
      </c>
      <c r="AY1614" s="240" t="s">
        <v>159</v>
      </c>
    </row>
    <row r="1615" s="14" customFormat="1">
      <c r="A1615" s="14"/>
      <c r="B1615" s="230"/>
      <c r="C1615" s="231"/>
      <c r="D1615" s="221" t="s">
        <v>168</v>
      </c>
      <c r="E1615" s="232" t="s">
        <v>19</v>
      </c>
      <c r="F1615" s="233" t="s">
        <v>323</v>
      </c>
      <c r="G1615" s="231"/>
      <c r="H1615" s="234">
        <v>4.6200000000000001</v>
      </c>
      <c r="I1615" s="235"/>
      <c r="J1615" s="231"/>
      <c r="K1615" s="231"/>
      <c r="L1615" s="236"/>
      <c r="M1615" s="237"/>
      <c r="N1615" s="238"/>
      <c r="O1615" s="238"/>
      <c r="P1615" s="238"/>
      <c r="Q1615" s="238"/>
      <c r="R1615" s="238"/>
      <c r="S1615" s="238"/>
      <c r="T1615" s="23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40" t="s">
        <v>168</v>
      </c>
      <c r="AU1615" s="240" t="s">
        <v>82</v>
      </c>
      <c r="AV1615" s="14" t="s">
        <v>82</v>
      </c>
      <c r="AW1615" s="14" t="s">
        <v>33</v>
      </c>
      <c r="AX1615" s="14" t="s">
        <v>72</v>
      </c>
      <c r="AY1615" s="240" t="s">
        <v>159</v>
      </c>
    </row>
    <row r="1616" s="14" customFormat="1">
      <c r="A1616" s="14"/>
      <c r="B1616" s="230"/>
      <c r="C1616" s="231"/>
      <c r="D1616" s="221" t="s">
        <v>168</v>
      </c>
      <c r="E1616" s="232" t="s">
        <v>19</v>
      </c>
      <c r="F1616" s="233" t="s">
        <v>324</v>
      </c>
      <c r="G1616" s="231"/>
      <c r="H1616" s="234">
        <v>4.0700000000000003</v>
      </c>
      <c r="I1616" s="235"/>
      <c r="J1616" s="231"/>
      <c r="K1616" s="231"/>
      <c r="L1616" s="236"/>
      <c r="M1616" s="237"/>
      <c r="N1616" s="238"/>
      <c r="O1616" s="238"/>
      <c r="P1616" s="238"/>
      <c r="Q1616" s="238"/>
      <c r="R1616" s="238"/>
      <c r="S1616" s="238"/>
      <c r="T1616" s="23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40" t="s">
        <v>168</v>
      </c>
      <c r="AU1616" s="240" t="s">
        <v>82</v>
      </c>
      <c r="AV1616" s="14" t="s">
        <v>82</v>
      </c>
      <c r="AW1616" s="14" t="s">
        <v>33</v>
      </c>
      <c r="AX1616" s="14" t="s">
        <v>72</v>
      </c>
      <c r="AY1616" s="240" t="s">
        <v>159</v>
      </c>
    </row>
    <row r="1617" s="14" customFormat="1">
      <c r="A1617" s="14"/>
      <c r="B1617" s="230"/>
      <c r="C1617" s="231"/>
      <c r="D1617" s="221" t="s">
        <v>168</v>
      </c>
      <c r="E1617" s="232" t="s">
        <v>19</v>
      </c>
      <c r="F1617" s="233" t="s">
        <v>325</v>
      </c>
      <c r="G1617" s="231"/>
      <c r="H1617" s="234">
        <v>11.57</v>
      </c>
      <c r="I1617" s="235"/>
      <c r="J1617" s="231"/>
      <c r="K1617" s="231"/>
      <c r="L1617" s="236"/>
      <c r="M1617" s="237"/>
      <c r="N1617" s="238"/>
      <c r="O1617" s="238"/>
      <c r="P1617" s="238"/>
      <c r="Q1617" s="238"/>
      <c r="R1617" s="238"/>
      <c r="S1617" s="238"/>
      <c r="T1617" s="23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40" t="s">
        <v>168</v>
      </c>
      <c r="AU1617" s="240" t="s">
        <v>82</v>
      </c>
      <c r="AV1617" s="14" t="s">
        <v>82</v>
      </c>
      <c r="AW1617" s="14" t="s">
        <v>33</v>
      </c>
      <c r="AX1617" s="14" t="s">
        <v>72</v>
      </c>
      <c r="AY1617" s="240" t="s">
        <v>159</v>
      </c>
    </row>
    <row r="1618" s="14" customFormat="1">
      <c r="A1618" s="14"/>
      <c r="B1618" s="230"/>
      <c r="C1618" s="231"/>
      <c r="D1618" s="221" t="s">
        <v>168</v>
      </c>
      <c r="E1618" s="232" t="s">
        <v>19</v>
      </c>
      <c r="F1618" s="233" t="s">
        <v>326</v>
      </c>
      <c r="G1618" s="231"/>
      <c r="H1618" s="234">
        <v>1.665</v>
      </c>
      <c r="I1618" s="235"/>
      <c r="J1618" s="231"/>
      <c r="K1618" s="231"/>
      <c r="L1618" s="236"/>
      <c r="M1618" s="237"/>
      <c r="N1618" s="238"/>
      <c r="O1618" s="238"/>
      <c r="P1618" s="238"/>
      <c r="Q1618" s="238"/>
      <c r="R1618" s="238"/>
      <c r="S1618" s="238"/>
      <c r="T1618" s="23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40" t="s">
        <v>168</v>
      </c>
      <c r="AU1618" s="240" t="s">
        <v>82</v>
      </c>
      <c r="AV1618" s="14" t="s">
        <v>82</v>
      </c>
      <c r="AW1618" s="14" t="s">
        <v>33</v>
      </c>
      <c r="AX1618" s="14" t="s">
        <v>72</v>
      </c>
      <c r="AY1618" s="240" t="s">
        <v>159</v>
      </c>
    </row>
    <row r="1619" s="14" customFormat="1">
      <c r="A1619" s="14"/>
      <c r="B1619" s="230"/>
      <c r="C1619" s="231"/>
      <c r="D1619" s="221" t="s">
        <v>168</v>
      </c>
      <c r="E1619" s="232" t="s">
        <v>19</v>
      </c>
      <c r="F1619" s="233" t="s">
        <v>327</v>
      </c>
      <c r="G1619" s="231"/>
      <c r="H1619" s="234">
        <v>2.1280000000000001</v>
      </c>
      <c r="I1619" s="235"/>
      <c r="J1619" s="231"/>
      <c r="K1619" s="231"/>
      <c r="L1619" s="236"/>
      <c r="M1619" s="237"/>
      <c r="N1619" s="238"/>
      <c r="O1619" s="238"/>
      <c r="P1619" s="238"/>
      <c r="Q1619" s="238"/>
      <c r="R1619" s="238"/>
      <c r="S1619" s="238"/>
      <c r="T1619" s="23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40" t="s">
        <v>168</v>
      </c>
      <c r="AU1619" s="240" t="s">
        <v>82</v>
      </c>
      <c r="AV1619" s="14" t="s">
        <v>82</v>
      </c>
      <c r="AW1619" s="14" t="s">
        <v>33</v>
      </c>
      <c r="AX1619" s="14" t="s">
        <v>72</v>
      </c>
      <c r="AY1619" s="240" t="s">
        <v>159</v>
      </c>
    </row>
    <row r="1620" s="15" customFormat="1">
      <c r="A1620" s="15"/>
      <c r="B1620" s="241"/>
      <c r="C1620" s="242"/>
      <c r="D1620" s="221" t="s">
        <v>168</v>
      </c>
      <c r="E1620" s="243" t="s">
        <v>19</v>
      </c>
      <c r="F1620" s="244" t="s">
        <v>173</v>
      </c>
      <c r="G1620" s="242"/>
      <c r="H1620" s="245">
        <v>74.870999999999995</v>
      </c>
      <c r="I1620" s="246"/>
      <c r="J1620" s="242"/>
      <c r="K1620" s="242"/>
      <c r="L1620" s="247"/>
      <c r="M1620" s="248"/>
      <c r="N1620" s="249"/>
      <c r="O1620" s="249"/>
      <c r="P1620" s="249"/>
      <c r="Q1620" s="249"/>
      <c r="R1620" s="249"/>
      <c r="S1620" s="249"/>
      <c r="T1620" s="250"/>
      <c r="U1620" s="15"/>
      <c r="V1620" s="15"/>
      <c r="W1620" s="15"/>
      <c r="X1620" s="15"/>
      <c r="Y1620" s="15"/>
      <c r="Z1620" s="15"/>
      <c r="AA1620" s="15"/>
      <c r="AB1620" s="15"/>
      <c r="AC1620" s="15"/>
      <c r="AD1620" s="15"/>
      <c r="AE1620" s="15"/>
      <c r="AT1620" s="251" t="s">
        <v>168</v>
      </c>
      <c r="AU1620" s="251" t="s">
        <v>82</v>
      </c>
      <c r="AV1620" s="15" t="s">
        <v>174</v>
      </c>
      <c r="AW1620" s="15" t="s">
        <v>33</v>
      </c>
      <c r="AX1620" s="15" t="s">
        <v>72</v>
      </c>
      <c r="AY1620" s="251" t="s">
        <v>159</v>
      </c>
    </row>
    <row r="1621" s="13" customFormat="1">
      <c r="A1621" s="13"/>
      <c r="B1621" s="219"/>
      <c r="C1621" s="220"/>
      <c r="D1621" s="221" t="s">
        <v>168</v>
      </c>
      <c r="E1621" s="222" t="s">
        <v>19</v>
      </c>
      <c r="F1621" s="223" t="s">
        <v>2081</v>
      </c>
      <c r="G1621" s="220"/>
      <c r="H1621" s="222" t="s">
        <v>19</v>
      </c>
      <c r="I1621" s="224"/>
      <c r="J1621" s="220"/>
      <c r="K1621" s="220"/>
      <c r="L1621" s="225"/>
      <c r="M1621" s="226"/>
      <c r="N1621" s="227"/>
      <c r="O1621" s="227"/>
      <c r="P1621" s="227"/>
      <c r="Q1621" s="227"/>
      <c r="R1621" s="227"/>
      <c r="S1621" s="227"/>
      <c r="T1621" s="22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29" t="s">
        <v>168</v>
      </c>
      <c r="AU1621" s="229" t="s">
        <v>82</v>
      </c>
      <c r="AV1621" s="13" t="s">
        <v>80</v>
      </c>
      <c r="AW1621" s="13" t="s">
        <v>33</v>
      </c>
      <c r="AX1621" s="13" t="s">
        <v>72</v>
      </c>
      <c r="AY1621" s="229" t="s">
        <v>159</v>
      </c>
    </row>
    <row r="1622" s="13" customFormat="1">
      <c r="A1622" s="13"/>
      <c r="B1622" s="219"/>
      <c r="C1622" s="220"/>
      <c r="D1622" s="221" t="s">
        <v>168</v>
      </c>
      <c r="E1622" s="222" t="s">
        <v>19</v>
      </c>
      <c r="F1622" s="223" t="s">
        <v>314</v>
      </c>
      <c r="G1622" s="220"/>
      <c r="H1622" s="222" t="s">
        <v>19</v>
      </c>
      <c r="I1622" s="224"/>
      <c r="J1622" s="220"/>
      <c r="K1622" s="220"/>
      <c r="L1622" s="225"/>
      <c r="M1622" s="226"/>
      <c r="N1622" s="227"/>
      <c r="O1622" s="227"/>
      <c r="P1622" s="227"/>
      <c r="Q1622" s="227"/>
      <c r="R1622" s="227"/>
      <c r="S1622" s="227"/>
      <c r="T1622" s="22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29" t="s">
        <v>168</v>
      </c>
      <c r="AU1622" s="229" t="s">
        <v>82</v>
      </c>
      <c r="AV1622" s="13" t="s">
        <v>80</v>
      </c>
      <c r="AW1622" s="13" t="s">
        <v>33</v>
      </c>
      <c r="AX1622" s="13" t="s">
        <v>72</v>
      </c>
      <c r="AY1622" s="229" t="s">
        <v>159</v>
      </c>
    </row>
    <row r="1623" s="14" customFormat="1">
      <c r="A1623" s="14"/>
      <c r="B1623" s="230"/>
      <c r="C1623" s="231"/>
      <c r="D1623" s="221" t="s">
        <v>168</v>
      </c>
      <c r="E1623" s="232" t="s">
        <v>19</v>
      </c>
      <c r="F1623" s="233" t="s">
        <v>340</v>
      </c>
      <c r="G1623" s="231"/>
      <c r="H1623" s="234">
        <v>121.459</v>
      </c>
      <c r="I1623" s="235"/>
      <c r="J1623" s="231"/>
      <c r="K1623" s="231"/>
      <c r="L1623" s="236"/>
      <c r="M1623" s="237"/>
      <c r="N1623" s="238"/>
      <c r="O1623" s="238"/>
      <c r="P1623" s="238"/>
      <c r="Q1623" s="238"/>
      <c r="R1623" s="238"/>
      <c r="S1623" s="238"/>
      <c r="T1623" s="23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40" t="s">
        <v>168</v>
      </c>
      <c r="AU1623" s="240" t="s">
        <v>82</v>
      </c>
      <c r="AV1623" s="14" t="s">
        <v>82</v>
      </c>
      <c r="AW1623" s="14" t="s">
        <v>33</v>
      </c>
      <c r="AX1623" s="14" t="s">
        <v>72</v>
      </c>
      <c r="AY1623" s="240" t="s">
        <v>159</v>
      </c>
    </row>
    <row r="1624" s="14" customFormat="1">
      <c r="A1624" s="14"/>
      <c r="B1624" s="230"/>
      <c r="C1624" s="231"/>
      <c r="D1624" s="221" t="s">
        <v>168</v>
      </c>
      <c r="E1624" s="232" t="s">
        <v>19</v>
      </c>
      <c r="F1624" s="233" t="s">
        <v>2082</v>
      </c>
      <c r="G1624" s="231"/>
      <c r="H1624" s="234">
        <v>-13.653000000000001</v>
      </c>
      <c r="I1624" s="235"/>
      <c r="J1624" s="231"/>
      <c r="K1624" s="231"/>
      <c r="L1624" s="236"/>
      <c r="M1624" s="237"/>
      <c r="N1624" s="238"/>
      <c r="O1624" s="238"/>
      <c r="P1624" s="238"/>
      <c r="Q1624" s="238"/>
      <c r="R1624" s="238"/>
      <c r="S1624" s="238"/>
      <c r="T1624" s="239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40" t="s">
        <v>168</v>
      </c>
      <c r="AU1624" s="240" t="s">
        <v>82</v>
      </c>
      <c r="AV1624" s="14" t="s">
        <v>82</v>
      </c>
      <c r="AW1624" s="14" t="s">
        <v>33</v>
      </c>
      <c r="AX1624" s="14" t="s">
        <v>72</v>
      </c>
      <c r="AY1624" s="240" t="s">
        <v>159</v>
      </c>
    </row>
    <row r="1625" s="14" customFormat="1">
      <c r="A1625" s="14"/>
      <c r="B1625" s="230"/>
      <c r="C1625" s="231"/>
      <c r="D1625" s="221" t="s">
        <v>168</v>
      </c>
      <c r="E1625" s="232" t="s">
        <v>19</v>
      </c>
      <c r="F1625" s="233" t="s">
        <v>357</v>
      </c>
      <c r="G1625" s="231"/>
      <c r="H1625" s="234">
        <v>74.930000000000007</v>
      </c>
      <c r="I1625" s="235"/>
      <c r="J1625" s="231"/>
      <c r="K1625" s="231"/>
      <c r="L1625" s="236"/>
      <c r="M1625" s="237"/>
      <c r="N1625" s="238"/>
      <c r="O1625" s="238"/>
      <c r="P1625" s="238"/>
      <c r="Q1625" s="238"/>
      <c r="R1625" s="238"/>
      <c r="S1625" s="238"/>
      <c r="T1625" s="23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40" t="s">
        <v>168</v>
      </c>
      <c r="AU1625" s="240" t="s">
        <v>82</v>
      </c>
      <c r="AV1625" s="14" t="s">
        <v>82</v>
      </c>
      <c r="AW1625" s="14" t="s">
        <v>33</v>
      </c>
      <c r="AX1625" s="14" t="s">
        <v>72</v>
      </c>
      <c r="AY1625" s="240" t="s">
        <v>159</v>
      </c>
    </row>
    <row r="1626" s="15" customFormat="1">
      <c r="A1626" s="15"/>
      <c r="B1626" s="241"/>
      <c r="C1626" s="242"/>
      <c r="D1626" s="221" t="s">
        <v>168</v>
      </c>
      <c r="E1626" s="243" t="s">
        <v>19</v>
      </c>
      <c r="F1626" s="244" t="s">
        <v>173</v>
      </c>
      <c r="G1626" s="242"/>
      <c r="H1626" s="245">
        <v>182.73599999999999</v>
      </c>
      <c r="I1626" s="246"/>
      <c r="J1626" s="242"/>
      <c r="K1626" s="242"/>
      <c r="L1626" s="247"/>
      <c r="M1626" s="248"/>
      <c r="N1626" s="249"/>
      <c r="O1626" s="249"/>
      <c r="P1626" s="249"/>
      <c r="Q1626" s="249"/>
      <c r="R1626" s="249"/>
      <c r="S1626" s="249"/>
      <c r="T1626" s="250"/>
      <c r="U1626" s="15"/>
      <c r="V1626" s="15"/>
      <c r="W1626" s="15"/>
      <c r="X1626" s="15"/>
      <c r="Y1626" s="15"/>
      <c r="Z1626" s="15"/>
      <c r="AA1626" s="15"/>
      <c r="AB1626" s="15"/>
      <c r="AC1626" s="15"/>
      <c r="AD1626" s="15"/>
      <c r="AE1626" s="15"/>
      <c r="AT1626" s="251" t="s">
        <v>168</v>
      </c>
      <c r="AU1626" s="251" t="s">
        <v>82</v>
      </c>
      <c r="AV1626" s="15" t="s">
        <v>174</v>
      </c>
      <c r="AW1626" s="15" t="s">
        <v>33</v>
      </c>
      <c r="AX1626" s="15" t="s">
        <v>72</v>
      </c>
      <c r="AY1626" s="251" t="s">
        <v>159</v>
      </c>
    </row>
    <row r="1627" s="13" customFormat="1">
      <c r="A1627" s="13"/>
      <c r="B1627" s="219"/>
      <c r="C1627" s="220"/>
      <c r="D1627" s="221" t="s">
        <v>168</v>
      </c>
      <c r="E1627" s="222" t="s">
        <v>19</v>
      </c>
      <c r="F1627" s="223" t="s">
        <v>265</v>
      </c>
      <c r="G1627" s="220"/>
      <c r="H1627" s="222" t="s">
        <v>19</v>
      </c>
      <c r="I1627" s="224"/>
      <c r="J1627" s="220"/>
      <c r="K1627" s="220"/>
      <c r="L1627" s="225"/>
      <c r="M1627" s="226"/>
      <c r="N1627" s="227"/>
      <c r="O1627" s="227"/>
      <c r="P1627" s="227"/>
      <c r="Q1627" s="227"/>
      <c r="R1627" s="227"/>
      <c r="S1627" s="227"/>
      <c r="T1627" s="22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29" t="s">
        <v>168</v>
      </c>
      <c r="AU1627" s="229" t="s">
        <v>82</v>
      </c>
      <c r="AV1627" s="13" t="s">
        <v>80</v>
      </c>
      <c r="AW1627" s="13" t="s">
        <v>33</v>
      </c>
      <c r="AX1627" s="13" t="s">
        <v>72</v>
      </c>
      <c r="AY1627" s="229" t="s">
        <v>159</v>
      </c>
    </row>
    <row r="1628" s="14" customFormat="1">
      <c r="A1628" s="14"/>
      <c r="B1628" s="230"/>
      <c r="C1628" s="231"/>
      <c r="D1628" s="221" t="s">
        <v>168</v>
      </c>
      <c r="E1628" s="232" t="s">
        <v>19</v>
      </c>
      <c r="F1628" s="233" t="s">
        <v>359</v>
      </c>
      <c r="G1628" s="231"/>
      <c r="H1628" s="234">
        <v>54.810000000000002</v>
      </c>
      <c r="I1628" s="235"/>
      <c r="J1628" s="231"/>
      <c r="K1628" s="231"/>
      <c r="L1628" s="236"/>
      <c r="M1628" s="237"/>
      <c r="N1628" s="238"/>
      <c r="O1628" s="238"/>
      <c r="P1628" s="238"/>
      <c r="Q1628" s="238"/>
      <c r="R1628" s="238"/>
      <c r="S1628" s="238"/>
      <c r="T1628" s="239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40" t="s">
        <v>168</v>
      </c>
      <c r="AU1628" s="240" t="s">
        <v>82</v>
      </c>
      <c r="AV1628" s="14" t="s">
        <v>82</v>
      </c>
      <c r="AW1628" s="14" t="s">
        <v>33</v>
      </c>
      <c r="AX1628" s="14" t="s">
        <v>72</v>
      </c>
      <c r="AY1628" s="240" t="s">
        <v>159</v>
      </c>
    </row>
    <row r="1629" s="14" customFormat="1">
      <c r="A1629" s="14"/>
      <c r="B1629" s="230"/>
      <c r="C1629" s="231"/>
      <c r="D1629" s="221" t="s">
        <v>168</v>
      </c>
      <c r="E1629" s="232" t="s">
        <v>19</v>
      </c>
      <c r="F1629" s="233" t="s">
        <v>2083</v>
      </c>
      <c r="G1629" s="231"/>
      <c r="H1629" s="234">
        <v>36.539999999999999</v>
      </c>
      <c r="I1629" s="235"/>
      <c r="J1629" s="231"/>
      <c r="K1629" s="231"/>
      <c r="L1629" s="236"/>
      <c r="M1629" s="237"/>
      <c r="N1629" s="238"/>
      <c r="O1629" s="238"/>
      <c r="P1629" s="238"/>
      <c r="Q1629" s="238"/>
      <c r="R1629" s="238"/>
      <c r="S1629" s="238"/>
      <c r="T1629" s="23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40" t="s">
        <v>168</v>
      </c>
      <c r="AU1629" s="240" t="s">
        <v>82</v>
      </c>
      <c r="AV1629" s="14" t="s">
        <v>82</v>
      </c>
      <c r="AW1629" s="14" t="s">
        <v>33</v>
      </c>
      <c r="AX1629" s="14" t="s">
        <v>72</v>
      </c>
      <c r="AY1629" s="240" t="s">
        <v>159</v>
      </c>
    </row>
    <row r="1630" s="14" customFormat="1">
      <c r="A1630" s="14"/>
      <c r="B1630" s="230"/>
      <c r="C1630" s="231"/>
      <c r="D1630" s="221" t="s">
        <v>168</v>
      </c>
      <c r="E1630" s="232" t="s">
        <v>19</v>
      </c>
      <c r="F1630" s="233" t="s">
        <v>361</v>
      </c>
      <c r="G1630" s="231"/>
      <c r="H1630" s="234">
        <v>37.119999999999997</v>
      </c>
      <c r="I1630" s="235"/>
      <c r="J1630" s="231"/>
      <c r="K1630" s="231"/>
      <c r="L1630" s="236"/>
      <c r="M1630" s="237"/>
      <c r="N1630" s="238"/>
      <c r="O1630" s="238"/>
      <c r="P1630" s="238"/>
      <c r="Q1630" s="238"/>
      <c r="R1630" s="238"/>
      <c r="S1630" s="238"/>
      <c r="T1630" s="23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40" t="s">
        <v>168</v>
      </c>
      <c r="AU1630" s="240" t="s">
        <v>82</v>
      </c>
      <c r="AV1630" s="14" t="s">
        <v>82</v>
      </c>
      <c r="AW1630" s="14" t="s">
        <v>33</v>
      </c>
      <c r="AX1630" s="14" t="s">
        <v>72</v>
      </c>
      <c r="AY1630" s="240" t="s">
        <v>159</v>
      </c>
    </row>
    <row r="1631" s="14" customFormat="1">
      <c r="A1631" s="14"/>
      <c r="B1631" s="230"/>
      <c r="C1631" s="231"/>
      <c r="D1631" s="221" t="s">
        <v>168</v>
      </c>
      <c r="E1631" s="232" t="s">
        <v>19</v>
      </c>
      <c r="F1631" s="233" t="s">
        <v>2084</v>
      </c>
      <c r="G1631" s="231"/>
      <c r="H1631" s="234">
        <v>29.289999999999999</v>
      </c>
      <c r="I1631" s="235"/>
      <c r="J1631" s="231"/>
      <c r="K1631" s="231"/>
      <c r="L1631" s="236"/>
      <c r="M1631" s="237"/>
      <c r="N1631" s="238"/>
      <c r="O1631" s="238"/>
      <c r="P1631" s="238"/>
      <c r="Q1631" s="238"/>
      <c r="R1631" s="238"/>
      <c r="S1631" s="238"/>
      <c r="T1631" s="23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40" t="s">
        <v>168</v>
      </c>
      <c r="AU1631" s="240" t="s">
        <v>82</v>
      </c>
      <c r="AV1631" s="14" t="s">
        <v>82</v>
      </c>
      <c r="AW1631" s="14" t="s">
        <v>33</v>
      </c>
      <c r="AX1631" s="14" t="s">
        <v>72</v>
      </c>
      <c r="AY1631" s="240" t="s">
        <v>159</v>
      </c>
    </row>
    <row r="1632" s="14" customFormat="1">
      <c r="A1632" s="14"/>
      <c r="B1632" s="230"/>
      <c r="C1632" s="231"/>
      <c r="D1632" s="221" t="s">
        <v>168</v>
      </c>
      <c r="E1632" s="232" t="s">
        <v>19</v>
      </c>
      <c r="F1632" s="233" t="s">
        <v>2085</v>
      </c>
      <c r="G1632" s="231"/>
      <c r="H1632" s="234">
        <v>12.18</v>
      </c>
      <c r="I1632" s="235"/>
      <c r="J1632" s="231"/>
      <c r="K1632" s="231"/>
      <c r="L1632" s="236"/>
      <c r="M1632" s="237"/>
      <c r="N1632" s="238"/>
      <c r="O1632" s="238"/>
      <c r="P1632" s="238"/>
      <c r="Q1632" s="238"/>
      <c r="R1632" s="238"/>
      <c r="S1632" s="238"/>
      <c r="T1632" s="23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40" t="s">
        <v>168</v>
      </c>
      <c r="AU1632" s="240" t="s">
        <v>82</v>
      </c>
      <c r="AV1632" s="14" t="s">
        <v>82</v>
      </c>
      <c r="AW1632" s="14" t="s">
        <v>33</v>
      </c>
      <c r="AX1632" s="14" t="s">
        <v>72</v>
      </c>
      <c r="AY1632" s="240" t="s">
        <v>159</v>
      </c>
    </row>
    <row r="1633" s="14" customFormat="1">
      <c r="A1633" s="14"/>
      <c r="B1633" s="230"/>
      <c r="C1633" s="231"/>
      <c r="D1633" s="221" t="s">
        <v>168</v>
      </c>
      <c r="E1633" s="232" t="s">
        <v>19</v>
      </c>
      <c r="F1633" s="233" t="s">
        <v>2086</v>
      </c>
      <c r="G1633" s="231"/>
      <c r="H1633" s="234">
        <v>23.489999999999998</v>
      </c>
      <c r="I1633" s="235"/>
      <c r="J1633" s="231"/>
      <c r="K1633" s="231"/>
      <c r="L1633" s="236"/>
      <c r="M1633" s="237"/>
      <c r="N1633" s="238"/>
      <c r="O1633" s="238"/>
      <c r="P1633" s="238"/>
      <c r="Q1633" s="238"/>
      <c r="R1633" s="238"/>
      <c r="S1633" s="238"/>
      <c r="T1633" s="239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40" t="s">
        <v>168</v>
      </c>
      <c r="AU1633" s="240" t="s">
        <v>82</v>
      </c>
      <c r="AV1633" s="14" t="s">
        <v>82</v>
      </c>
      <c r="AW1633" s="14" t="s">
        <v>33</v>
      </c>
      <c r="AX1633" s="14" t="s">
        <v>72</v>
      </c>
      <c r="AY1633" s="240" t="s">
        <v>159</v>
      </c>
    </row>
    <row r="1634" s="14" customFormat="1">
      <c r="A1634" s="14"/>
      <c r="B1634" s="230"/>
      <c r="C1634" s="231"/>
      <c r="D1634" s="221" t="s">
        <v>168</v>
      </c>
      <c r="E1634" s="232" t="s">
        <v>19</v>
      </c>
      <c r="F1634" s="233" t="s">
        <v>2087</v>
      </c>
      <c r="G1634" s="231"/>
      <c r="H1634" s="234">
        <v>40.890000000000001</v>
      </c>
      <c r="I1634" s="235"/>
      <c r="J1634" s="231"/>
      <c r="K1634" s="231"/>
      <c r="L1634" s="236"/>
      <c r="M1634" s="237"/>
      <c r="N1634" s="238"/>
      <c r="O1634" s="238"/>
      <c r="P1634" s="238"/>
      <c r="Q1634" s="238"/>
      <c r="R1634" s="238"/>
      <c r="S1634" s="238"/>
      <c r="T1634" s="23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40" t="s">
        <v>168</v>
      </c>
      <c r="AU1634" s="240" t="s">
        <v>82</v>
      </c>
      <c r="AV1634" s="14" t="s">
        <v>82</v>
      </c>
      <c r="AW1634" s="14" t="s">
        <v>33</v>
      </c>
      <c r="AX1634" s="14" t="s">
        <v>72</v>
      </c>
      <c r="AY1634" s="240" t="s">
        <v>159</v>
      </c>
    </row>
    <row r="1635" s="14" customFormat="1">
      <c r="A1635" s="14"/>
      <c r="B1635" s="230"/>
      <c r="C1635" s="231"/>
      <c r="D1635" s="221" t="s">
        <v>168</v>
      </c>
      <c r="E1635" s="232" t="s">
        <v>19</v>
      </c>
      <c r="F1635" s="233" t="s">
        <v>2088</v>
      </c>
      <c r="G1635" s="231"/>
      <c r="H1635" s="234">
        <v>15.949999999999999</v>
      </c>
      <c r="I1635" s="235"/>
      <c r="J1635" s="231"/>
      <c r="K1635" s="231"/>
      <c r="L1635" s="236"/>
      <c r="M1635" s="237"/>
      <c r="N1635" s="238"/>
      <c r="O1635" s="238"/>
      <c r="P1635" s="238"/>
      <c r="Q1635" s="238"/>
      <c r="R1635" s="238"/>
      <c r="S1635" s="238"/>
      <c r="T1635" s="239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40" t="s">
        <v>168</v>
      </c>
      <c r="AU1635" s="240" t="s">
        <v>82</v>
      </c>
      <c r="AV1635" s="14" t="s">
        <v>82</v>
      </c>
      <c r="AW1635" s="14" t="s">
        <v>33</v>
      </c>
      <c r="AX1635" s="14" t="s">
        <v>72</v>
      </c>
      <c r="AY1635" s="240" t="s">
        <v>159</v>
      </c>
    </row>
    <row r="1636" s="14" customFormat="1">
      <c r="A1636" s="14"/>
      <c r="B1636" s="230"/>
      <c r="C1636" s="231"/>
      <c r="D1636" s="221" t="s">
        <v>168</v>
      </c>
      <c r="E1636" s="232" t="s">
        <v>19</v>
      </c>
      <c r="F1636" s="233" t="s">
        <v>2089</v>
      </c>
      <c r="G1636" s="231"/>
      <c r="H1636" s="234">
        <v>17.399999999999999</v>
      </c>
      <c r="I1636" s="235"/>
      <c r="J1636" s="231"/>
      <c r="K1636" s="231"/>
      <c r="L1636" s="236"/>
      <c r="M1636" s="237"/>
      <c r="N1636" s="238"/>
      <c r="O1636" s="238"/>
      <c r="P1636" s="238"/>
      <c r="Q1636" s="238"/>
      <c r="R1636" s="238"/>
      <c r="S1636" s="238"/>
      <c r="T1636" s="23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40" t="s">
        <v>168</v>
      </c>
      <c r="AU1636" s="240" t="s">
        <v>82</v>
      </c>
      <c r="AV1636" s="14" t="s">
        <v>82</v>
      </c>
      <c r="AW1636" s="14" t="s">
        <v>33</v>
      </c>
      <c r="AX1636" s="14" t="s">
        <v>72</v>
      </c>
      <c r="AY1636" s="240" t="s">
        <v>159</v>
      </c>
    </row>
    <row r="1637" s="15" customFormat="1">
      <c r="A1637" s="15"/>
      <c r="B1637" s="241"/>
      <c r="C1637" s="242"/>
      <c r="D1637" s="221" t="s">
        <v>168</v>
      </c>
      <c r="E1637" s="243" t="s">
        <v>19</v>
      </c>
      <c r="F1637" s="244" t="s">
        <v>173</v>
      </c>
      <c r="G1637" s="242"/>
      <c r="H1637" s="245">
        <v>267.67000000000002</v>
      </c>
      <c r="I1637" s="246"/>
      <c r="J1637" s="242"/>
      <c r="K1637" s="242"/>
      <c r="L1637" s="247"/>
      <c r="M1637" s="248"/>
      <c r="N1637" s="249"/>
      <c r="O1637" s="249"/>
      <c r="P1637" s="249"/>
      <c r="Q1637" s="249"/>
      <c r="R1637" s="249"/>
      <c r="S1637" s="249"/>
      <c r="T1637" s="250"/>
      <c r="U1637" s="15"/>
      <c r="V1637" s="15"/>
      <c r="W1637" s="15"/>
      <c r="X1637" s="15"/>
      <c r="Y1637" s="15"/>
      <c r="Z1637" s="15"/>
      <c r="AA1637" s="15"/>
      <c r="AB1637" s="15"/>
      <c r="AC1637" s="15"/>
      <c r="AD1637" s="15"/>
      <c r="AE1637" s="15"/>
      <c r="AT1637" s="251" t="s">
        <v>168</v>
      </c>
      <c r="AU1637" s="251" t="s">
        <v>82</v>
      </c>
      <c r="AV1637" s="15" t="s">
        <v>174</v>
      </c>
      <c r="AW1637" s="15" t="s">
        <v>33</v>
      </c>
      <c r="AX1637" s="15" t="s">
        <v>72</v>
      </c>
      <c r="AY1637" s="251" t="s">
        <v>159</v>
      </c>
    </row>
    <row r="1638" s="13" customFormat="1">
      <c r="A1638" s="13"/>
      <c r="B1638" s="219"/>
      <c r="C1638" s="220"/>
      <c r="D1638" s="221" t="s">
        <v>168</v>
      </c>
      <c r="E1638" s="222" t="s">
        <v>19</v>
      </c>
      <c r="F1638" s="223" t="s">
        <v>2090</v>
      </c>
      <c r="G1638" s="220"/>
      <c r="H1638" s="222" t="s">
        <v>19</v>
      </c>
      <c r="I1638" s="224"/>
      <c r="J1638" s="220"/>
      <c r="K1638" s="220"/>
      <c r="L1638" s="225"/>
      <c r="M1638" s="226"/>
      <c r="N1638" s="227"/>
      <c r="O1638" s="227"/>
      <c r="P1638" s="227"/>
      <c r="Q1638" s="227"/>
      <c r="R1638" s="227"/>
      <c r="S1638" s="227"/>
      <c r="T1638" s="22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29" t="s">
        <v>168</v>
      </c>
      <c r="AU1638" s="229" t="s">
        <v>82</v>
      </c>
      <c r="AV1638" s="13" t="s">
        <v>80</v>
      </c>
      <c r="AW1638" s="13" t="s">
        <v>33</v>
      </c>
      <c r="AX1638" s="13" t="s">
        <v>72</v>
      </c>
      <c r="AY1638" s="229" t="s">
        <v>159</v>
      </c>
    </row>
    <row r="1639" s="14" customFormat="1">
      <c r="A1639" s="14"/>
      <c r="B1639" s="230"/>
      <c r="C1639" s="231"/>
      <c r="D1639" s="221" t="s">
        <v>168</v>
      </c>
      <c r="E1639" s="232" t="s">
        <v>19</v>
      </c>
      <c r="F1639" s="233" t="s">
        <v>2091</v>
      </c>
      <c r="G1639" s="231"/>
      <c r="H1639" s="234">
        <v>-106.5</v>
      </c>
      <c r="I1639" s="235"/>
      <c r="J1639" s="231"/>
      <c r="K1639" s="231"/>
      <c r="L1639" s="236"/>
      <c r="M1639" s="237"/>
      <c r="N1639" s="238"/>
      <c r="O1639" s="238"/>
      <c r="P1639" s="238"/>
      <c r="Q1639" s="238"/>
      <c r="R1639" s="238"/>
      <c r="S1639" s="238"/>
      <c r="T1639" s="23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40" t="s">
        <v>168</v>
      </c>
      <c r="AU1639" s="240" t="s">
        <v>82</v>
      </c>
      <c r="AV1639" s="14" t="s">
        <v>82</v>
      </c>
      <c r="AW1639" s="14" t="s">
        <v>33</v>
      </c>
      <c r="AX1639" s="14" t="s">
        <v>72</v>
      </c>
      <c r="AY1639" s="240" t="s">
        <v>159</v>
      </c>
    </row>
    <row r="1640" s="15" customFormat="1">
      <c r="A1640" s="15"/>
      <c r="B1640" s="241"/>
      <c r="C1640" s="242"/>
      <c r="D1640" s="221" t="s">
        <v>168</v>
      </c>
      <c r="E1640" s="243" t="s">
        <v>19</v>
      </c>
      <c r="F1640" s="244" t="s">
        <v>173</v>
      </c>
      <c r="G1640" s="242"/>
      <c r="H1640" s="245">
        <v>-106.5</v>
      </c>
      <c r="I1640" s="246"/>
      <c r="J1640" s="242"/>
      <c r="K1640" s="242"/>
      <c r="L1640" s="247"/>
      <c r="M1640" s="248"/>
      <c r="N1640" s="249"/>
      <c r="O1640" s="249"/>
      <c r="P1640" s="249"/>
      <c r="Q1640" s="249"/>
      <c r="R1640" s="249"/>
      <c r="S1640" s="249"/>
      <c r="T1640" s="250"/>
      <c r="U1640" s="15"/>
      <c r="V1640" s="15"/>
      <c r="W1640" s="15"/>
      <c r="X1640" s="15"/>
      <c r="Y1640" s="15"/>
      <c r="Z1640" s="15"/>
      <c r="AA1640" s="15"/>
      <c r="AB1640" s="15"/>
      <c r="AC1640" s="15"/>
      <c r="AD1640" s="15"/>
      <c r="AE1640" s="15"/>
      <c r="AT1640" s="251" t="s">
        <v>168</v>
      </c>
      <c r="AU1640" s="251" t="s">
        <v>82</v>
      </c>
      <c r="AV1640" s="15" t="s">
        <v>174</v>
      </c>
      <c r="AW1640" s="15" t="s">
        <v>33</v>
      </c>
      <c r="AX1640" s="15" t="s">
        <v>72</v>
      </c>
      <c r="AY1640" s="251" t="s">
        <v>159</v>
      </c>
    </row>
    <row r="1641" s="16" customFormat="1">
      <c r="A1641" s="16"/>
      <c r="B1641" s="252"/>
      <c r="C1641" s="253"/>
      <c r="D1641" s="221" t="s">
        <v>168</v>
      </c>
      <c r="E1641" s="254" t="s">
        <v>19</v>
      </c>
      <c r="F1641" s="255" t="s">
        <v>179</v>
      </c>
      <c r="G1641" s="253"/>
      <c r="H1641" s="256">
        <v>520.33699999999999</v>
      </c>
      <c r="I1641" s="257"/>
      <c r="J1641" s="253"/>
      <c r="K1641" s="253"/>
      <c r="L1641" s="258"/>
      <c r="M1641" s="259"/>
      <c r="N1641" s="260"/>
      <c r="O1641" s="260"/>
      <c r="P1641" s="260"/>
      <c r="Q1641" s="260"/>
      <c r="R1641" s="260"/>
      <c r="S1641" s="260"/>
      <c r="T1641" s="261"/>
      <c r="U1641" s="16"/>
      <c r="V1641" s="16"/>
      <c r="W1641" s="16"/>
      <c r="X1641" s="16"/>
      <c r="Y1641" s="16"/>
      <c r="Z1641" s="16"/>
      <c r="AA1641" s="16"/>
      <c r="AB1641" s="16"/>
      <c r="AC1641" s="16"/>
      <c r="AD1641" s="16"/>
      <c r="AE1641" s="16"/>
      <c r="AT1641" s="262" t="s">
        <v>168</v>
      </c>
      <c r="AU1641" s="262" t="s">
        <v>82</v>
      </c>
      <c r="AV1641" s="16" t="s">
        <v>166</v>
      </c>
      <c r="AW1641" s="16" t="s">
        <v>33</v>
      </c>
      <c r="AX1641" s="16" t="s">
        <v>80</v>
      </c>
      <c r="AY1641" s="262" t="s">
        <v>159</v>
      </c>
    </row>
    <row r="1642" s="2" customFormat="1" ht="24.15" customHeight="1">
      <c r="A1642" s="40"/>
      <c r="B1642" s="41"/>
      <c r="C1642" s="206" t="s">
        <v>2092</v>
      </c>
      <c r="D1642" s="206" t="s">
        <v>161</v>
      </c>
      <c r="E1642" s="207" t="s">
        <v>2093</v>
      </c>
      <c r="F1642" s="208" t="s">
        <v>2094</v>
      </c>
      <c r="G1642" s="209" t="s">
        <v>263</v>
      </c>
      <c r="H1642" s="210">
        <v>484.50999999999999</v>
      </c>
      <c r="I1642" s="211"/>
      <c r="J1642" s="212">
        <f>ROUND(I1642*H1642,2)</f>
        <v>0</v>
      </c>
      <c r="K1642" s="208" t="s">
        <v>165</v>
      </c>
      <c r="L1642" s="46"/>
      <c r="M1642" s="213" t="s">
        <v>19</v>
      </c>
      <c r="N1642" s="214" t="s">
        <v>43</v>
      </c>
      <c r="O1642" s="86"/>
      <c r="P1642" s="215">
        <f>O1642*H1642</f>
        <v>0</v>
      </c>
      <c r="Q1642" s="215">
        <v>0.00025999999999999998</v>
      </c>
      <c r="R1642" s="215">
        <f>Q1642*H1642</f>
        <v>0.12597259999999999</v>
      </c>
      <c r="S1642" s="215">
        <v>0</v>
      </c>
      <c r="T1642" s="216">
        <f>S1642*H1642</f>
        <v>0</v>
      </c>
      <c r="U1642" s="40"/>
      <c r="V1642" s="40"/>
      <c r="W1642" s="40"/>
      <c r="X1642" s="40"/>
      <c r="Y1642" s="40"/>
      <c r="Z1642" s="40"/>
      <c r="AA1642" s="40"/>
      <c r="AB1642" s="40"/>
      <c r="AC1642" s="40"/>
      <c r="AD1642" s="40"/>
      <c r="AE1642" s="40"/>
      <c r="AR1642" s="217" t="s">
        <v>260</v>
      </c>
      <c r="AT1642" s="217" t="s">
        <v>161</v>
      </c>
      <c r="AU1642" s="217" t="s">
        <v>82</v>
      </c>
      <c r="AY1642" s="19" t="s">
        <v>159</v>
      </c>
      <c r="BE1642" s="218">
        <f>IF(N1642="základní",J1642,0)</f>
        <v>0</v>
      </c>
      <c r="BF1642" s="218">
        <f>IF(N1642="snížená",J1642,0)</f>
        <v>0</v>
      </c>
      <c r="BG1642" s="218">
        <f>IF(N1642="zákl. přenesená",J1642,0)</f>
        <v>0</v>
      </c>
      <c r="BH1642" s="218">
        <f>IF(N1642="sníž. přenesená",J1642,0)</f>
        <v>0</v>
      </c>
      <c r="BI1642" s="218">
        <f>IF(N1642="nulová",J1642,0)</f>
        <v>0</v>
      </c>
      <c r="BJ1642" s="19" t="s">
        <v>80</v>
      </c>
      <c r="BK1642" s="218">
        <f>ROUND(I1642*H1642,2)</f>
        <v>0</v>
      </c>
      <c r="BL1642" s="19" t="s">
        <v>260</v>
      </c>
      <c r="BM1642" s="217" t="s">
        <v>2095</v>
      </c>
    </row>
    <row r="1643" s="13" customFormat="1">
      <c r="A1643" s="13"/>
      <c r="B1643" s="219"/>
      <c r="C1643" s="220"/>
      <c r="D1643" s="221" t="s">
        <v>168</v>
      </c>
      <c r="E1643" s="222" t="s">
        <v>19</v>
      </c>
      <c r="F1643" s="223" t="s">
        <v>314</v>
      </c>
      <c r="G1643" s="220"/>
      <c r="H1643" s="222" t="s">
        <v>19</v>
      </c>
      <c r="I1643" s="224"/>
      <c r="J1643" s="220"/>
      <c r="K1643" s="220"/>
      <c r="L1643" s="225"/>
      <c r="M1643" s="226"/>
      <c r="N1643" s="227"/>
      <c r="O1643" s="227"/>
      <c r="P1643" s="227"/>
      <c r="Q1643" s="227"/>
      <c r="R1643" s="227"/>
      <c r="S1643" s="227"/>
      <c r="T1643" s="22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29" t="s">
        <v>168</v>
      </c>
      <c r="AU1643" s="229" t="s">
        <v>82</v>
      </c>
      <c r="AV1643" s="13" t="s">
        <v>80</v>
      </c>
      <c r="AW1643" s="13" t="s">
        <v>33</v>
      </c>
      <c r="AX1643" s="13" t="s">
        <v>72</v>
      </c>
      <c r="AY1643" s="229" t="s">
        <v>159</v>
      </c>
    </row>
    <row r="1644" s="14" customFormat="1">
      <c r="A1644" s="14"/>
      <c r="B1644" s="230"/>
      <c r="C1644" s="231"/>
      <c r="D1644" s="221" t="s">
        <v>168</v>
      </c>
      <c r="E1644" s="232" t="s">
        <v>19</v>
      </c>
      <c r="F1644" s="233" t="s">
        <v>344</v>
      </c>
      <c r="G1644" s="231"/>
      <c r="H1644" s="234">
        <v>630.45000000000005</v>
      </c>
      <c r="I1644" s="235"/>
      <c r="J1644" s="231"/>
      <c r="K1644" s="231"/>
      <c r="L1644" s="236"/>
      <c r="M1644" s="237"/>
      <c r="N1644" s="238"/>
      <c r="O1644" s="238"/>
      <c r="P1644" s="238"/>
      <c r="Q1644" s="238"/>
      <c r="R1644" s="238"/>
      <c r="S1644" s="238"/>
      <c r="T1644" s="23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40" t="s">
        <v>168</v>
      </c>
      <c r="AU1644" s="240" t="s">
        <v>82</v>
      </c>
      <c r="AV1644" s="14" t="s">
        <v>82</v>
      </c>
      <c r="AW1644" s="14" t="s">
        <v>33</v>
      </c>
      <c r="AX1644" s="14" t="s">
        <v>72</v>
      </c>
      <c r="AY1644" s="240" t="s">
        <v>159</v>
      </c>
    </row>
    <row r="1645" s="14" customFormat="1">
      <c r="A1645" s="14"/>
      <c r="B1645" s="230"/>
      <c r="C1645" s="231"/>
      <c r="D1645" s="221" t="s">
        <v>168</v>
      </c>
      <c r="E1645" s="232" t="s">
        <v>19</v>
      </c>
      <c r="F1645" s="233" t="s">
        <v>2096</v>
      </c>
      <c r="G1645" s="231"/>
      <c r="H1645" s="234">
        <v>-5.7599999999999998</v>
      </c>
      <c r="I1645" s="235"/>
      <c r="J1645" s="231"/>
      <c r="K1645" s="231"/>
      <c r="L1645" s="236"/>
      <c r="M1645" s="237"/>
      <c r="N1645" s="238"/>
      <c r="O1645" s="238"/>
      <c r="P1645" s="238"/>
      <c r="Q1645" s="238"/>
      <c r="R1645" s="238"/>
      <c r="S1645" s="238"/>
      <c r="T1645" s="23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40" t="s">
        <v>168</v>
      </c>
      <c r="AU1645" s="240" t="s">
        <v>82</v>
      </c>
      <c r="AV1645" s="14" t="s">
        <v>82</v>
      </c>
      <c r="AW1645" s="14" t="s">
        <v>33</v>
      </c>
      <c r="AX1645" s="14" t="s">
        <v>72</v>
      </c>
      <c r="AY1645" s="240" t="s">
        <v>159</v>
      </c>
    </row>
    <row r="1646" s="14" customFormat="1">
      <c r="A1646" s="14"/>
      <c r="B1646" s="230"/>
      <c r="C1646" s="231"/>
      <c r="D1646" s="221" t="s">
        <v>168</v>
      </c>
      <c r="E1646" s="232" t="s">
        <v>19</v>
      </c>
      <c r="F1646" s="233" t="s">
        <v>349</v>
      </c>
      <c r="G1646" s="231"/>
      <c r="H1646" s="234">
        <v>-54.560000000000002</v>
      </c>
      <c r="I1646" s="235"/>
      <c r="J1646" s="231"/>
      <c r="K1646" s="231"/>
      <c r="L1646" s="236"/>
      <c r="M1646" s="237"/>
      <c r="N1646" s="238"/>
      <c r="O1646" s="238"/>
      <c r="P1646" s="238"/>
      <c r="Q1646" s="238"/>
      <c r="R1646" s="238"/>
      <c r="S1646" s="238"/>
      <c r="T1646" s="23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40" t="s">
        <v>168</v>
      </c>
      <c r="AU1646" s="240" t="s">
        <v>82</v>
      </c>
      <c r="AV1646" s="14" t="s">
        <v>82</v>
      </c>
      <c r="AW1646" s="14" t="s">
        <v>33</v>
      </c>
      <c r="AX1646" s="14" t="s">
        <v>72</v>
      </c>
      <c r="AY1646" s="240" t="s">
        <v>159</v>
      </c>
    </row>
    <row r="1647" s="14" customFormat="1">
      <c r="A1647" s="14"/>
      <c r="B1647" s="230"/>
      <c r="C1647" s="231"/>
      <c r="D1647" s="221" t="s">
        <v>168</v>
      </c>
      <c r="E1647" s="232" t="s">
        <v>19</v>
      </c>
      <c r="F1647" s="233" t="s">
        <v>352</v>
      </c>
      <c r="G1647" s="231"/>
      <c r="H1647" s="234">
        <v>-74.400000000000006</v>
      </c>
      <c r="I1647" s="235"/>
      <c r="J1647" s="231"/>
      <c r="K1647" s="231"/>
      <c r="L1647" s="236"/>
      <c r="M1647" s="237"/>
      <c r="N1647" s="238"/>
      <c r="O1647" s="238"/>
      <c r="P1647" s="238"/>
      <c r="Q1647" s="238"/>
      <c r="R1647" s="238"/>
      <c r="S1647" s="238"/>
      <c r="T1647" s="23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40" t="s">
        <v>168</v>
      </c>
      <c r="AU1647" s="240" t="s">
        <v>82</v>
      </c>
      <c r="AV1647" s="14" t="s">
        <v>82</v>
      </c>
      <c r="AW1647" s="14" t="s">
        <v>33</v>
      </c>
      <c r="AX1647" s="14" t="s">
        <v>72</v>
      </c>
      <c r="AY1647" s="240" t="s">
        <v>159</v>
      </c>
    </row>
    <row r="1648" s="14" customFormat="1">
      <c r="A1648" s="14"/>
      <c r="B1648" s="230"/>
      <c r="C1648" s="231"/>
      <c r="D1648" s="221" t="s">
        <v>168</v>
      </c>
      <c r="E1648" s="232" t="s">
        <v>19</v>
      </c>
      <c r="F1648" s="233" t="s">
        <v>353</v>
      </c>
      <c r="G1648" s="231"/>
      <c r="H1648" s="234">
        <v>-11.220000000000001</v>
      </c>
      <c r="I1648" s="235"/>
      <c r="J1648" s="231"/>
      <c r="K1648" s="231"/>
      <c r="L1648" s="236"/>
      <c r="M1648" s="237"/>
      <c r="N1648" s="238"/>
      <c r="O1648" s="238"/>
      <c r="P1648" s="238"/>
      <c r="Q1648" s="238"/>
      <c r="R1648" s="238"/>
      <c r="S1648" s="238"/>
      <c r="T1648" s="23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40" t="s">
        <v>168</v>
      </c>
      <c r="AU1648" s="240" t="s">
        <v>82</v>
      </c>
      <c r="AV1648" s="14" t="s">
        <v>82</v>
      </c>
      <c r="AW1648" s="14" t="s">
        <v>33</v>
      </c>
      <c r="AX1648" s="14" t="s">
        <v>72</v>
      </c>
      <c r="AY1648" s="240" t="s">
        <v>159</v>
      </c>
    </row>
    <row r="1649" s="15" customFormat="1">
      <c r="A1649" s="15"/>
      <c r="B1649" s="241"/>
      <c r="C1649" s="242"/>
      <c r="D1649" s="221" t="s">
        <v>168</v>
      </c>
      <c r="E1649" s="243" t="s">
        <v>19</v>
      </c>
      <c r="F1649" s="244" t="s">
        <v>173</v>
      </c>
      <c r="G1649" s="242"/>
      <c r="H1649" s="245">
        <v>484.50999999999999</v>
      </c>
      <c r="I1649" s="246"/>
      <c r="J1649" s="242"/>
      <c r="K1649" s="242"/>
      <c r="L1649" s="247"/>
      <c r="M1649" s="280"/>
      <c r="N1649" s="281"/>
      <c r="O1649" s="281"/>
      <c r="P1649" s="281"/>
      <c r="Q1649" s="281"/>
      <c r="R1649" s="281"/>
      <c r="S1649" s="281"/>
      <c r="T1649" s="282"/>
      <c r="U1649" s="15"/>
      <c r="V1649" s="15"/>
      <c r="W1649" s="15"/>
      <c r="X1649" s="15"/>
      <c r="Y1649" s="15"/>
      <c r="Z1649" s="15"/>
      <c r="AA1649" s="15"/>
      <c r="AB1649" s="15"/>
      <c r="AC1649" s="15"/>
      <c r="AD1649" s="15"/>
      <c r="AE1649" s="15"/>
      <c r="AT1649" s="251" t="s">
        <v>168</v>
      </c>
      <c r="AU1649" s="251" t="s">
        <v>82</v>
      </c>
      <c r="AV1649" s="15" t="s">
        <v>174</v>
      </c>
      <c r="AW1649" s="15" t="s">
        <v>33</v>
      </c>
      <c r="AX1649" s="15" t="s">
        <v>80</v>
      </c>
      <c r="AY1649" s="251" t="s">
        <v>159</v>
      </c>
    </row>
    <row r="1650" s="2" customFormat="1" ht="6.96" customHeight="1">
      <c r="A1650" s="40"/>
      <c r="B1650" s="61"/>
      <c r="C1650" s="62"/>
      <c r="D1650" s="62"/>
      <c r="E1650" s="62"/>
      <c r="F1650" s="62"/>
      <c r="G1650" s="62"/>
      <c r="H1650" s="62"/>
      <c r="I1650" s="62"/>
      <c r="J1650" s="62"/>
      <c r="K1650" s="62"/>
      <c r="L1650" s="46"/>
      <c r="M1650" s="40"/>
      <c r="O1650" s="40"/>
      <c r="P1650" s="40"/>
      <c r="Q1650" s="40"/>
      <c r="R1650" s="40"/>
      <c r="S1650" s="40"/>
      <c r="T1650" s="40"/>
      <c r="U1650" s="40"/>
      <c r="V1650" s="40"/>
      <c r="W1650" s="40"/>
      <c r="X1650" s="40"/>
      <c r="Y1650" s="40"/>
      <c r="Z1650" s="40"/>
      <c r="AA1650" s="40"/>
      <c r="AB1650" s="40"/>
      <c r="AC1650" s="40"/>
      <c r="AD1650" s="40"/>
      <c r="AE1650" s="40"/>
    </row>
  </sheetData>
  <sheetProtection sheet="1" autoFilter="0" formatColumns="0" formatRows="0" objects="1" scenarios="1" spinCount="100000" saltValue="p7WIa92TacBXh1fPR8MwrX5d5/iUgLqJsxi7fLom+5J1WZcVMtFxJTkODMjevYknud+QfLrwxSAihpljhD0F6w==" hashValue="qOhB+/Tt0OQ5S4e5cbiTJAu0UR997KVwJjKtK1MKCqYuUZQ1/Kx/aQ0ooXfytvNpOi1dXLMJNCrdYb+qd+3DSA==" algorithmName="SHA-512" password="CEE1"/>
  <autoFilter ref="C113:K1649"/>
  <mergeCells count="9">
    <mergeCell ref="E7:H7"/>
    <mergeCell ref="E9:H9"/>
    <mergeCell ref="E18:H18"/>
    <mergeCell ref="E27:H27"/>
    <mergeCell ref="E48:H48"/>
    <mergeCell ref="E50:H50"/>
    <mergeCell ref="E104:H104"/>
    <mergeCell ref="E106:H106"/>
    <mergeCell ref="L2:V2"/>
  </mergeCells>
  <hyperlinks>
    <hyperlink ref="F1077" r:id="rId1" display="https://podminky.urs.cz/item/CS_URS_2021_01/71314115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Cestmistrovství Telč - modernizace dílen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18. 5. 2020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2098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ROUND((SUM(BE88:BE177)),  2)</f>
        <v>0</v>
      </c>
      <c r="G33" s="40"/>
      <c r="H33" s="40"/>
      <c r="I33" s="150">
        <v>0.20999999999999999</v>
      </c>
      <c r="J33" s="149">
        <f>ROUND(((SUM(BE88:BE177))*I33),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ROUND((SUM(BF88:BF177)),  2)</f>
        <v>0</v>
      </c>
      <c r="G34" s="40"/>
      <c r="H34" s="40"/>
      <c r="I34" s="150">
        <v>0.14999999999999999</v>
      </c>
      <c r="J34" s="149">
        <f>ROUND(((SUM(BF88:BF177))*I34),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ROUND((SUM(BG88:BG177)),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ROUND((SUM(BH88:BH177)),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ROUND((SUM(BI88:BI177)),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Cestmistrovství Telč - modernizace dílen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Zdravotně technické 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Telč</v>
      </c>
      <c r="G52" s="42"/>
      <c r="H52" s="42"/>
      <c r="I52" s="34" t="s">
        <v>23</v>
      </c>
      <c r="J52" s="74" t="str">
        <f>IF(J12="","",J12)</f>
        <v>18. 5. 2020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přísp.org., 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Veronika Šturcová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109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119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123</v>
      </c>
      <c r="E62" s="176"/>
      <c r="F62" s="176"/>
      <c r="G62" s="176"/>
      <c r="H62" s="176"/>
      <c r="I62" s="176"/>
      <c r="J62" s="177">
        <f>J95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125</v>
      </c>
      <c r="E63" s="170"/>
      <c r="F63" s="170"/>
      <c r="G63" s="170"/>
      <c r="H63" s="170"/>
      <c r="I63" s="170"/>
      <c r="J63" s="171">
        <f>J97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131</v>
      </c>
      <c r="E64" s="176"/>
      <c r="F64" s="176"/>
      <c r="G64" s="176"/>
      <c r="H64" s="176"/>
      <c r="I64" s="176"/>
      <c r="J64" s="177">
        <f>J98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2099</v>
      </c>
      <c r="E65" s="176"/>
      <c r="F65" s="176"/>
      <c r="G65" s="176"/>
      <c r="H65" s="176"/>
      <c r="I65" s="176"/>
      <c r="J65" s="177">
        <f>J118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2100</v>
      </c>
      <c r="E66" s="176"/>
      <c r="F66" s="176"/>
      <c r="G66" s="176"/>
      <c r="H66" s="176"/>
      <c r="I66" s="176"/>
      <c r="J66" s="177">
        <f>J132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132</v>
      </c>
      <c r="E67" s="176"/>
      <c r="F67" s="176"/>
      <c r="G67" s="176"/>
      <c r="H67" s="176"/>
      <c r="I67" s="176"/>
      <c r="J67" s="177">
        <f>J135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2101</v>
      </c>
      <c r="E68" s="176"/>
      <c r="F68" s="176"/>
      <c r="G68" s="176"/>
      <c r="H68" s="176"/>
      <c r="I68" s="176"/>
      <c r="J68" s="177">
        <f>J172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144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Cestmistrovství Telč - modernizace dílen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103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02 - Zdravotně technické instalace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Telč</v>
      </c>
      <c r="G82" s="42"/>
      <c r="H82" s="42"/>
      <c r="I82" s="34" t="s">
        <v>23</v>
      </c>
      <c r="J82" s="74" t="str">
        <f>IF(J12="","",J12)</f>
        <v>18. 5. 2020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40.05" customHeight="1">
      <c r="A84" s="40"/>
      <c r="B84" s="41"/>
      <c r="C84" s="34" t="s">
        <v>25</v>
      </c>
      <c r="D84" s="42"/>
      <c r="E84" s="42"/>
      <c r="F84" s="29" t="str">
        <f>E15</f>
        <v>KSÚSV, přísp.org., Kosovská 1122/16, Jihlava 58601</v>
      </c>
      <c r="G84" s="42"/>
      <c r="H84" s="42"/>
      <c r="I84" s="34" t="s">
        <v>31</v>
      </c>
      <c r="J84" s="38" t="str">
        <f>E21</f>
        <v>Ing.Josef Slabý, Arnolec 30, Jamné 58827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34</v>
      </c>
      <c r="J85" s="38" t="str">
        <f>E24</f>
        <v>Veronika Šturcová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145</v>
      </c>
      <c r="D87" s="182" t="s">
        <v>57</v>
      </c>
      <c r="E87" s="182" t="s">
        <v>53</v>
      </c>
      <c r="F87" s="182" t="s">
        <v>54</v>
      </c>
      <c r="G87" s="182" t="s">
        <v>146</v>
      </c>
      <c r="H87" s="182" t="s">
        <v>147</v>
      </c>
      <c r="I87" s="182" t="s">
        <v>148</v>
      </c>
      <c r="J87" s="182" t="s">
        <v>107</v>
      </c>
      <c r="K87" s="183" t="s">
        <v>149</v>
      </c>
      <c r="L87" s="184"/>
      <c r="M87" s="94" t="s">
        <v>19</v>
      </c>
      <c r="N87" s="95" t="s">
        <v>42</v>
      </c>
      <c r="O87" s="95" t="s">
        <v>150</v>
      </c>
      <c r="P87" s="95" t="s">
        <v>151</v>
      </c>
      <c r="Q87" s="95" t="s">
        <v>152</v>
      </c>
      <c r="R87" s="95" t="s">
        <v>153</v>
      </c>
      <c r="S87" s="95" t="s">
        <v>154</v>
      </c>
      <c r="T87" s="96" t="s">
        <v>155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156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P89+P97</f>
        <v>0</v>
      </c>
      <c r="Q88" s="98"/>
      <c r="R88" s="187">
        <f>R89+R97</f>
        <v>0.43812000000000001</v>
      </c>
      <c r="S88" s="98"/>
      <c r="T88" s="188">
        <f>T89+T97</f>
        <v>3.4370099999999999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108</v>
      </c>
      <c r="BK88" s="189">
        <f>BK89+BK97</f>
        <v>0</v>
      </c>
    </row>
    <row r="89" s="12" customFormat="1" ht="25.92" customHeight="1">
      <c r="A89" s="12"/>
      <c r="B89" s="190"/>
      <c r="C89" s="191"/>
      <c r="D89" s="192" t="s">
        <v>71</v>
      </c>
      <c r="E89" s="193" t="s">
        <v>157</v>
      </c>
      <c r="F89" s="193" t="s">
        <v>158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P90+P95</f>
        <v>0</v>
      </c>
      <c r="Q89" s="198"/>
      <c r="R89" s="199">
        <f>R90+R95</f>
        <v>0</v>
      </c>
      <c r="S89" s="198"/>
      <c r="T89" s="200">
        <f>T90+T95</f>
        <v>2.6160000000000001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71</v>
      </c>
      <c r="AU89" s="202" t="s">
        <v>72</v>
      </c>
      <c r="AY89" s="201" t="s">
        <v>159</v>
      </c>
      <c r="BK89" s="203">
        <f>BK90+BK95</f>
        <v>0</v>
      </c>
    </row>
    <row r="90" s="12" customFormat="1" ht="22.8" customHeight="1">
      <c r="A90" s="12"/>
      <c r="B90" s="190"/>
      <c r="C90" s="191"/>
      <c r="D90" s="192" t="s">
        <v>71</v>
      </c>
      <c r="E90" s="204" t="s">
        <v>216</v>
      </c>
      <c r="F90" s="204" t="s">
        <v>692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SUM(P91:P94)</f>
        <v>0</v>
      </c>
      <c r="Q90" s="198"/>
      <c r="R90" s="199">
        <f>SUM(R91:R94)</f>
        <v>0</v>
      </c>
      <c r="S90" s="198"/>
      <c r="T90" s="200">
        <f>SUM(T91:T94)</f>
        <v>2.6160000000000001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80</v>
      </c>
      <c r="AT90" s="202" t="s">
        <v>71</v>
      </c>
      <c r="AU90" s="202" t="s">
        <v>80</v>
      </c>
      <c r="AY90" s="201" t="s">
        <v>159</v>
      </c>
      <c r="BK90" s="203">
        <f>SUM(BK91:BK94)</f>
        <v>0</v>
      </c>
    </row>
    <row r="91" s="2" customFormat="1" ht="21.75" customHeight="1">
      <c r="A91" s="40"/>
      <c r="B91" s="41"/>
      <c r="C91" s="206" t="s">
        <v>80</v>
      </c>
      <c r="D91" s="206" t="s">
        <v>161</v>
      </c>
      <c r="E91" s="207" t="s">
        <v>2102</v>
      </c>
      <c r="F91" s="208" t="s">
        <v>2103</v>
      </c>
      <c r="G91" s="209" t="s">
        <v>263</v>
      </c>
      <c r="H91" s="210">
        <v>5</v>
      </c>
      <c r="I91" s="211"/>
      <c r="J91" s="212">
        <f>ROUND(I91*H91,2)</f>
        <v>0</v>
      </c>
      <c r="K91" s="208" t="s">
        <v>165</v>
      </c>
      <c r="L91" s="46"/>
      <c r="M91" s="213" t="s">
        <v>19</v>
      </c>
      <c r="N91" s="214" t="s">
        <v>43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0.122</v>
      </c>
      <c r="T91" s="216">
        <f>S91*H91</f>
        <v>0.60999999999999999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166</v>
      </c>
      <c r="AT91" s="217" t="s">
        <v>161</v>
      </c>
      <c r="AU91" s="217" t="s">
        <v>82</v>
      </c>
      <c r="AY91" s="19" t="s">
        <v>159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80</v>
      </c>
      <c r="BK91" s="218">
        <f>ROUND(I91*H91,2)</f>
        <v>0</v>
      </c>
      <c r="BL91" s="19" t="s">
        <v>166</v>
      </c>
      <c r="BM91" s="217" t="s">
        <v>2104</v>
      </c>
    </row>
    <row r="92" s="2" customFormat="1" ht="33" customHeight="1">
      <c r="A92" s="40"/>
      <c r="B92" s="41"/>
      <c r="C92" s="206" t="s">
        <v>82</v>
      </c>
      <c r="D92" s="206" t="s">
        <v>161</v>
      </c>
      <c r="E92" s="207" t="s">
        <v>2105</v>
      </c>
      <c r="F92" s="208" t="s">
        <v>2106</v>
      </c>
      <c r="G92" s="209" t="s">
        <v>235</v>
      </c>
      <c r="H92" s="210">
        <v>7</v>
      </c>
      <c r="I92" s="211"/>
      <c r="J92" s="212">
        <f>ROUND(I92*H92,2)</f>
        <v>0</v>
      </c>
      <c r="K92" s="208" t="s">
        <v>165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0.001</v>
      </c>
      <c r="T92" s="216">
        <f>S92*H92</f>
        <v>0.0070000000000000001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166</v>
      </c>
      <c r="AT92" s="217" t="s">
        <v>161</v>
      </c>
      <c r="AU92" s="217" t="s">
        <v>82</v>
      </c>
      <c r="AY92" s="19" t="s">
        <v>159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166</v>
      </c>
      <c r="BM92" s="217" t="s">
        <v>2107</v>
      </c>
    </row>
    <row r="93" s="2" customFormat="1" ht="21.75" customHeight="1">
      <c r="A93" s="40"/>
      <c r="B93" s="41"/>
      <c r="C93" s="206" t="s">
        <v>174</v>
      </c>
      <c r="D93" s="206" t="s">
        <v>161</v>
      </c>
      <c r="E93" s="207" t="s">
        <v>2108</v>
      </c>
      <c r="F93" s="208" t="s">
        <v>2109</v>
      </c>
      <c r="G93" s="209" t="s">
        <v>270</v>
      </c>
      <c r="H93" s="210">
        <v>23</v>
      </c>
      <c r="I93" s="211"/>
      <c r="J93" s="212">
        <f>ROUND(I93*H93,2)</f>
        <v>0</v>
      </c>
      <c r="K93" s="208" t="s">
        <v>165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0.012999999999999999</v>
      </c>
      <c r="T93" s="216">
        <f>S93*H93</f>
        <v>0.29899999999999999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166</v>
      </c>
      <c r="AT93" s="217" t="s">
        <v>161</v>
      </c>
      <c r="AU93" s="217" t="s">
        <v>82</v>
      </c>
      <c r="AY93" s="19" t="s">
        <v>159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166</v>
      </c>
      <c r="BM93" s="217" t="s">
        <v>2110</v>
      </c>
    </row>
    <row r="94" s="2" customFormat="1" ht="24.15" customHeight="1">
      <c r="A94" s="40"/>
      <c r="B94" s="41"/>
      <c r="C94" s="206" t="s">
        <v>166</v>
      </c>
      <c r="D94" s="206" t="s">
        <v>161</v>
      </c>
      <c r="E94" s="207" t="s">
        <v>2111</v>
      </c>
      <c r="F94" s="208" t="s">
        <v>2112</v>
      </c>
      <c r="G94" s="209" t="s">
        <v>263</v>
      </c>
      <c r="H94" s="210">
        <v>25</v>
      </c>
      <c r="I94" s="211"/>
      <c r="J94" s="212">
        <f>ROUND(I94*H94,2)</f>
        <v>0</v>
      </c>
      <c r="K94" s="208" t="s">
        <v>165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0.068000000000000005</v>
      </c>
      <c r="T94" s="216">
        <f>S94*H94</f>
        <v>1.7000000000000002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260</v>
      </c>
      <c r="AT94" s="217" t="s">
        <v>161</v>
      </c>
      <c r="AU94" s="217" t="s">
        <v>82</v>
      </c>
      <c r="AY94" s="19" t="s">
        <v>159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260</v>
      </c>
      <c r="BM94" s="217" t="s">
        <v>2113</v>
      </c>
    </row>
    <row r="95" s="12" customFormat="1" ht="22.8" customHeight="1">
      <c r="A95" s="12"/>
      <c r="B95" s="190"/>
      <c r="C95" s="191"/>
      <c r="D95" s="192" t="s">
        <v>71</v>
      </c>
      <c r="E95" s="204" t="s">
        <v>1101</v>
      </c>
      <c r="F95" s="204" t="s">
        <v>1102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P96</f>
        <v>0</v>
      </c>
      <c r="Q95" s="198"/>
      <c r="R95" s="199">
        <f>R96</f>
        <v>0</v>
      </c>
      <c r="S95" s="198"/>
      <c r="T95" s="200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80</v>
      </c>
      <c r="AT95" s="202" t="s">
        <v>71</v>
      </c>
      <c r="AU95" s="202" t="s">
        <v>80</v>
      </c>
      <c r="AY95" s="201" t="s">
        <v>159</v>
      </c>
      <c r="BK95" s="203">
        <f>BK96</f>
        <v>0</v>
      </c>
    </row>
    <row r="96" s="2" customFormat="1" ht="24.15" customHeight="1">
      <c r="A96" s="40"/>
      <c r="B96" s="41"/>
      <c r="C96" s="206" t="s">
        <v>194</v>
      </c>
      <c r="D96" s="206" t="s">
        <v>161</v>
      </c>
      <c r="E96" s="207" t="s">
        <v>1111</v>
      </c>
      <c r="F96" s="208" t="s">
        <v>1112</v>
      </c>
      <c r="G96" s="209" t="s">
        <v>207</v>
      </c>
      <c r="H96" s="210">
        <v>3.4369999999999998</v>
      </c>
      <c r="I96" s="211"/>
      <c r="J96" s="212">
        <f>ROUND(I96*H96,2)</f>
        <v>0</v>
      </c>
      <c r="K96" s="208" t="s">
        <v>165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166</v>
      </c>
      <c r="AT96" s="217" t="s">
        <v>161</v>
      </c>
      <c r="AU96" s="217" t="s">
        <v>82</v>
      </c>
      <c r="AY96" s="19" t="s">
        <v>159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166</v>
      </c>
      <c r="BM96" s="217" t="s">
        <v>2114</v>
      </c>
    </row>
    <row r="97" s="12" customFormat="1" ht="25.92" customHeight="1">
      <c r="A97" s="12"/>
      <c r="B97" s="190"/>
      <c r="C97" s="191"/>
      <c r="D97" s="192" t="s">
        <v>71</v>
      </c>
      <c r="E97" s="193" t="s">
        <v>1134</v>
      </c>
      <c r="F97" s="193" t="s">
        <v>1135</v>
      </c>
      <c r="G97" s="191"/>
      <c r="H97" s="191"/>
      <c r="I97" s="194"/>
      <c r="J97" s="195">
        <f>BK97</f>
        <v>0</v>
      </c>
      <c r="K97" s="191"/>
      <c r="L97" s="196"/>
      <c r="M97" s="197"/>
      <c r="N97" s="198"/>
      <c r="O97" s="198"/>
      <c r="P97" s="199">
        <f>P98+P118+P132+P135+P172</f>
        <v>0</v>
      </c>
      <c r="Q97" s="198"/>
      <c r="R97" s="199">
        <f>R98+R118+R132+R135+R172</f>
        <v>0.43812000000000001</v>
      </c>
      <c r="S97" s="198"/>
      <c r="T97" s="200">
        <f>T98+T118+T132+T135+T172</f>
        <v>0.82101000000000002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82</v>
      </c>
      <c r="AT97" s="202" t="s">
        <v>71</v>
      </c>
      <c r="AU97" s="202" t="s">
        <v>72</v>
      </c>
      <c r="AY97" s="201" t="s">
        <v>159</v>
      </c>
      <c r="BK97" s="203">
        <f>BK98+BK118+BK132+BK135+BK172</f>
        <v>0</v>
      </c>
    </row>
    <row r="98" s="12" customFormat="1" ht="22.8" customHeight="1">
      <c r="A98" s="12"/>
      <c r="B98" s="190"/>
      <c r="C98" s="191"/>
      <c r="D98" s="192" t="s">
        <v>71</v>
      </c>
      <c r="E98" s="204" t="s">
        <v>1522</v>
      </c>
      <c r="F98" s="204" t="s">
        <v>1523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SUM(P99:P117)</f>
        <v>0</v>
      </c>
      <c r="Q98" s="198"/>
      <c r="R98" s="199">
        <f>SUM(R99:R117)</f>
        <v>0.10892000000000002</v>
      </c>
      <c r="S98" s="198"/>
      <c r="T98" s="200">
        <f>SUM(T99:T117)</f>
        <v>0.31331999999999999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82</v>
      </c>
      <c r="AT98" s="202" t="s">
        <v>71</v>
      </c>
      <c r="AU98" s="202" t="s">
        <v>80</v>
      </c>
      <c r="AY98" s="201" t="s">
        <v>159</v>
      </c>
      <c r="BK98" s="203">
        <f>SUM(BK99:BK117)</f>
        <v>0</v>
      </c>
    </row>
    <row r="99" s="2" customFormat="1" ht="16.5" customHeight="1">
      <c r="A99" s="40"/>
      <c r="B99" s="41"/>
      <c r="C99" s="206" t="s">
        <v>199</v>
      </c>
      <c r="D99" s="206" t="s">
        <v>161</v>
      </c>
      <c r="E99" s="207" t="s">
        <v>2115</v>
      </c>
      <c r="F99" s="208" t="s">
        <v>2116</v>
      </c>
      <c r="G99" s="209" t="s">
        <v>270</v>
      </c>
      <c r="H99" s="210">
        <v>21</v>
      </c>
      <c r="I99" s="211"/>
      <c r="J99" s="212">
        <f>ROUND(I99*H99,2)</f>
        <v>0</v>
      </c>
      <c r="K99" s="208" t="s">
        <v>165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0.014919999999999999</v>
      </c>
      <c r="T99" s="216">
        <f>S99*H99</f>
        <v>0.31331999999999999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260</v>
      </c>
      <c r="AT99" s="217" t="s">
        <v>161</v>
      </c>
      <c r="AU99" s="217" t="s">
        <v>82</v>
      </c>
      <c r="AY99" s="19" t="s">
        <v>159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260</v>
      </c>
      <c r="BM99" s="217" t="s">
        <v>2117</v>
      </c>
    </row>
    <row r="100" s="2" customFormat="1" ht="16.5" customHeight="1">
      <c r="A100" s="40"/>
      <c r="B100" s="41"/>
      <c r="C100" s="206" t="s">
        <v>204</v>
      </c>
      <c r="D100" s="206" t="s">
        <v>161</v>
      </c>
      <c r="E100" s="207" t="s">
        <v>2118</v>
      </c>
      <c r="F100" s="208" t="s">
        <v>2119</v>
      </c>
      <c r="G100" s="209" t="s">
        <v>235</v>
      </c>
      <c r="H100" s="210">
        <v>4</v>
      </c>
      <c r="I100" s="211"/>
      <c r="J100" s="212">
        <f>ROUND(I100*H100,2)</f>
        <v>0</v>
      </c>
      <c r="K100" s="208" t="s">
        <v>165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0.016320000000000001</v>
      </c>
      <c r="R100" s="215">
        <f>Q100*H100</f>
        <v>0.065280000000000005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260</v>
      </c>
      <c r="AT100" s="217" t="s">
        <v>161</v>
      </c>
      <c r="AU100" s="217" t="s">
        <v>82</v>
      </c>
      <c r="AY100" s="19" t="s">
        <v>159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260</v>
      </c>
      <c r="BM100" s="217" t="s">
        <v>2120</v>
      </c>
    </row>
    <row r="101" s="2" customFormat="1" ht="16.5" customHeight="1">
      <c r="A101" s="40"/>
      <c r="B101" s="41"/>
      <c r="C101" s="206" t="s">
        <v>210</v>
      </c>
      <c r="D101" s="206" t="s">
        <v>161</v>
      </c>
      <c r="E101" s="207" t="s">
        <v>2121</v>
      </c>
      <c r="F101" s="208" t="s">
        <v>2122</v>
      </c>
      <c r="G101" s="209" t="s">
        <v>235</v>
      </c>
      <c r="H101" s="210">
        <v>4</v>
      </c>
      <c r="I101" s="211"/>
      <c r="J101" s="212">
        <f>ROUND(I101*H101,2)</f>
        <v>0</v>
      </c>
      <c r="K101" s="208" t="s">
        <v>165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0.0020200000000000001</v>
      </c>
      <c r="R101" s="215">
        <f>Q101*H101</f>
        <v>0.0080800000000000004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260</v>
      </c>
      <c r="AT101" s="217" t="s">
        <v>161</v>
      </c>
      <c r="AU101" s="217" t="s">
        <v>82</v>
      </c>
      <c r="AY101" s="19" t="s">
        <v>159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260</v>
      </c>
      <c r="BM101" s="217" t="s">
        <v>2123</v>
      </c>
    </row>
    <row r="102" s="2" customFormat="1" ht="16.5" customHeight="1">
      <c r="A102" s="40"/>
      <c r="B102" s="41"/>
      <c r="C102" s="206" t="s">
        <v>216</v>
      </c>
      <c r="D102" s="206" t="s">
        <v>161</v>
      </c>
      <c r="E102" s="207" t="s">
        <v>2124</v>
      </c>
      <c r="F102" s="208" t="s">
        <v>2125</v>
      </c>
      <c r="G102" s="209" t="s">
        <v>235</v>
      </c>
      <c r="H102" s="210">
        <v>4</v>
      </c>
      <c r="I102" s="211"/>
      <c r="J102" s="212">
        <f>ROUND(I102*H102,2)</f>
        <v>0</v>
      </c>
      <c r="K102" s="208" t="s">
        <v>165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260</v>
      </c>
      <c r="AT102" s="217" t="s">
        <v>161</v>
      </c>
      <c r="AU102" s="217" t="s">
        <v>82</v>
      </c>
      <c r="AY102" s="19" t="s">
        <v>159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260</v>
      </c>
      <c r="BM102" s="217" t="s">
        <v>2126</v>
      </c>
    </row>
    <row r="103" s="2" customFormat="1" ht="16.5" customHeight="1">
      <c r="A103" s="40"/>
      <c r="B103" s="41"/>
      <c r="C103" s="206" t="s">
        <v>226</v>
      </c>
      <c r="D103" s="206" t="s">
        <v>161</v>
      </c>
      <c r="E103" s="207" t="s">
        <v>2127</v>
      </c>
      <c r="F103" s="208" t="s">
        <v>2128</v>
      </c>
      <c r="G103" s="209" t="s">
        <v>270</v>
      </c>
      <c r="H103" s="210">
        <v>4</v>
      </c>
      <c r="I103" s="211"/>
      <c r="J103" s="212">
        <f>ROUND(I103*H103,2)</f>
        <v>0</v>
      </c>
      <c r="K103" s="208" t="s">
        <v>165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0.0020100000000000001</v>
      </c>
      <c r="R103" s="215">
        <f>Q103*H103</f>
        <v>0.0080400000000000003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260</v>
      </c>
      <c r="AT103" s="217" t="s">
        <v>161</v>
      </c>
      <c r="AU103" s="217" t="s">
        <v>82</v>
      </c>
      <c r="AY103" s="19" t="s">
        <v>159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260</v>
      </c>
      <c r="BM103" s="217" t="s">
        <v>2129</v>
      </c>
    </row>
    <row r="104" s="2" customFormat="1" ht="16.5" customHeight="1">
      <c r="A104" s="40"/>
      <c r="B104" s="41"/>
      <c r="C104" s="206" t="s">
        <v>232</v>
      </c>
      <c r="D104" s="206" t="s">
        <v>161</v>
      </c>
      <c r="E104" s="207" t="s">
        <v>2130</v>
      </c>
      <c r="F104" s="208" t="s">
        <v>2131</v>
      </c>
      <c r="G104" s="209" t="s">
        <v>270</v>
      </c>
      <c r="H104" s="210">
        <v>6</v>
      </c>
      <c r="I104" s="211"/>
      <c r="J104" s="212">
        <f>ROUND(I104*H104,2)</f>
        <v>0</v>
      </c>
      <c r="K104" s="208" t="s">
        <v>165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0.00040999999999999999</v>
      </c>
      <c r="R104" s="215">
        <f>Q104*H104</f>
        <v>0.0024599999999999999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260</v>
      </c>
      <c r="AT104" s="217" t="s">
        <v>161</v>
      </c>
      <c r="AU104" s="217" t="s">
        <v>82</v>
      </c>
      <c r="AY104" s="19" t="s">
        <v>159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260</v>
      </c>
      <c r="BM104" s="217" t="s">
        <v>2132</v>
      </c>
    </row>
    <row r="105" s="2" customFormat="1" ht="16.5" customHeight="1">
      <c r="A105" s="40"/>
      <c r="B105" s="41"/>
      <c r="C105" s="206" t="s">
        <v>238</v>
      </c>
      <c r="D105" s="206" t="s">
        <v>161</v>
      </c>
      <c r="E105" s="207" t="s">
        <v>2133</v>
      </c>
      <c r="F105" s="208" t="s">
        <v>2134</v>
      </c>
      <c r="G105" s="209" t="s">
        <v>270</v>
      </c>
      <c r="H105" s="210">
        <v>10</v>
      </c>
      <c r="I105" s="211"/>
      <c r="J105" s="212">
        <f>ROUND(I105*H105,2)</f>
        <v>0</v>
      </c>
      <c r="K105" s="208" t="s">
        <v>165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0.00048000000000000001</v>
      </c>
      <c r="R105" s="215">
        <f>Q105*H105</f>
        <v>0.0048000000000000004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260</v>
      </c>
      <c r="AT105" s="217" t="s">
        <v>161</v>
      </c>
      <c r="AU105" s="217" t="s">
        <v>82</v>
      </c>
      <c r="AY105" s="19" t="s">
        <v>159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260</v>
      </c>
      <c r="BM105" s="217" t="s">
        <v>2135</v>
      </c>
    </row>
    <row r="106" s="2" customFormat="1" ht="16.5" customHeight="1">
      <c r="A106" s="40"/>
      <c r="B106" s="41"/>
      <c r="C106" s="206" t="s">
        <v>244</v>
      </c>
      <c r="D106" s="206" t="s">
        <v>161</v>
      </c>
      <c r="E106" s="207" t="s">
        <v>2136</v>
      </c>
      <c r="F106" s="208" t="s">
        <v>2137</v>
      </c>
      <c r="G106" s="209" t="s">
        <v>270</v>
      </c>
      <c r="H106" s="210">
        <v>1</v>
      </c>
      <c r="I106" s="211"/>
      <c r="J106" s="212">
        <f>ROUND(I106*H106,2)</f>
        <v>0</v>
      </c>
      <c r="K106" s="208" t="s">
        <v>165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0.00071000000000000002</v>
      </c>
      <c r="R106" s="215">
        <f>Q106*H106</f>
        <v>0.00071000000000000002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260</v>
      </c>
      <c r="AT106" s="217" t="s">
        <v>161</v>
      </c>
      <c r="AU106" s="217" t="s">
        <v>82</v>
      </c>
      <c r="AY106" s="19" t="s">
        <v>159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260</v>
      </c>
      <c r="BM106" s="217" t="s">
        <v>2138</v>
      </c>
    </row>
    <row r="107" s="2" customFormat="1" ht="16.5" customHeight="1">
      <c r="A107" s="40"/>
      <c r="B107" s="41"/>
      <c r="C107" s="206" t="s">
        <v>248</v>
      </c>
      <c r="D107" s="206" t="s">
        <v>161</v>
      </c>
      <c r="E107" s="207" t="s">
        <v>2139</v>
      </c>
      <c r="F107" s="208" t="s">
        <v>2140</v>
      </c>
      <c r="G107" s="209" t="s">
        <v>270</v>
      </c>
      <c r="H107" s="210">
        <v>4</v>
      </c>
      <c r="I107" s="211"/>
      <c r="J107" s="212">
        <f>ROUND(I107*H107,2)</f>
        <v>0</v>
      </c>
      <c r="K107" s="208" t="s">
        <v>165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0.0022399999999999998</v>
      </c>
      <c r="R107" s="215">
        <f>Q107*H107</f>
        <v>0.0089599999999999992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260</v>
      </c>
      <c r="AT107" s="217" t="s">
        <v>161</v>
      </c>
      <c r="AU107" s="217" t="s">
        <v>82</v>
      </c>
      <c r="AY107" s="19" t="s">
        <v>159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260</v>
      </c>
      <c r="BM107" s="217" t="s">
        <v>2141</v>
      </c>
    </row>
    <row r="108" s="2" customFormat="1" ht="16.5" customHeight="1">
      <c r="A108" s="40"/>
      <c r="B108" s="41"/>
      <c r="C108" s="206" t="s">
        <v>8</v>
      </c>
      <c r="D108" s="206" t="s">
        <v>161</v>
      </c>
      <c r="E108" s="207" t="s">
        <v>2142</v>
      </c>
      <c r="F108" s="208" t="s">
        <v>2143</v>
      </c>
      <c r="G108" s="209" t="s">
        <v>235</v>
      </c>
      <c r="H108" s="210">
        <v>6</v>
      </c>
      <c r="I108" s="211"/>
      <c r="J108" s="212">
        <f>ROUND(I108*H108,2)</f>
        <v>0</v>
      </c>
      <c r="K108" s="208" t="s">
        <v>165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260</v>
      </c>
      <c r="AT108" s="217" t="s">
        <v>161</v>
      </c>
      <c r="AU108" s="217" t="s">
        <v>82</v>
      </c>
      <c r="AY108" s="19" t="s">
        <v>159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260</v>
      </c>
      <c r="BM108" s="217" t="s">
        <v>2144</v>
      </c>
    </row>
    <row r="109" s="2" customFormat="1" ht="16.5" customHeight="1">
      <c r="A109" s="40"/>
      <c r="B109" s="41"/>
      <c r="C109" s="206" t="s">
        <v>260</v>
      </c>
      <c r="D109" s="206" t="s">
        <v>161</v>
      </c>
      <c r="E109" s="207" t="s">
        <v>2145</v>
      </c>
      <c r="F109" s="208" t="s">
        <v>2146</v>
      </c>
      <c r="G109" s="209" t="s">
        <v>235</v>
      </c>
      <c r="H109" s="210">
        <v>2</v>
      </c>
      <c r="I109" s="211"/>
      <c r="J109" s="212">
        <f>ROUND(I109*H109,2)</f>
        <v>0</v>
      </c>
      <c r="K109" s="208" t="s">
        <v>165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260</v>
      </c>
      <c r="AT109" s="217" t="s">
        <v>161</v>
      </c>
      <c r="AU109" s="217" t="s">
        <v>82</v>
      </c>
      <c r="AY109" s="19" t="s">
        <v>159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260</v>
      </c>
      <c r="BM109" s="217" t="s">
        <v>2147</v>
      </c>
    </row>
    <row r="110" s="2" customFormat="1" ht="16.5" customHeight="1">
      <c r="A110" s="40"/>
      <c r="B110" s="41"/>
      <c r="C110" s="206" t="s">
        <v>267</v>
      </c>
      <c r="D110" s="206" t="s">
        <v>161</v>
      </c>
      <c r="E110" s="207" t="s">
        <v>2148</v>
      </c>
      <c r="F110" s="208" t="s">
        <v>2149</v>
      </c>
      <c r="G110" s="209" t="s">
        <v>235</v>
      </c>
      <c r="H110" s="210">
        <v>2</v>
      </c>
      <c r="I110" s="211"/>
      <c r="J110" s="212">
        <f>ROUND(I110*H110,2)</f>
        <v>0</v>
      </c>
      <c r="K110" s="208" t="s">
        <v>165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260</v>
      </c>
      <c r="AT110" s="217" t="s">
        <v>161</v>
      </c>
      <c r="AU110" s="217" t="s">
        <v>82</v>
      </c>
      <c r="AY110" s="19" t="s">
        <v>159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260</v>
      </c>
      <c r="BM110" s="217" t="s">
        <v>2150</v>
      </c>
    </row>
    <row r="111" s="2" customFormat="1" ht="16.5" customHeight="1">
      <c r="A111" s="40"/>
      <c r="B111" s="41"/>
      <c r="C111" s="206" t="s">
        <v>273</v>
      </c>
      <c r="D111" s="206" t="s">
        <v>161</v>
      </c>
      <c r="E111" s="207" t="s">
        <v>2151</v>
      </c>
      <c r="F111" s="208" t="s">
        <v>2152</v>
      </c>
      <c r="G111" s="209" t="s">
        <v>235</v>
      </c>
      <c r="H111" s="210">
        <v>1</v>
      </c>
      <c r="I111" s="211"/>
      <c r="J111" s="212">
        <f>ROUND(I111*H111,2)</f>
        <v>0</v>
      </c>
      <c r="K111" s="208" t="s">
        <v>165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0.0053499999999999997</v>
      </c>
      <c r="R111" s="215">
        <f>Q111*H111</f>
        <v>0.0053499999999999997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260</v>
      </c>
      <c r="AT111" s="217" t="s">
        <v>161</v>
      </c>
      <c r="AU111" s="217" t="s">
        <v>82</v>
      </c>
      <c r="AY111" s="19" t="s">
        <v>159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260</v>
      </c>
      <c r="BM111" s="217" t="s">
        <v>2153</v>
      </c>
    </row>
    <row r="112" s="2" customFormat="1" ht="16.5" customHeight="1">
      <c r="A112" s="40"/>
      <c r="B112" s="41"/>
      <c r="C112" s="206" t="s">
        <v>278</v>
      </c>
      <c r="D112" s="206" t="s">
        <v>161</v>
      </c>
      <c r="E112" s="207" t="s">
        <v>2154</v>
      </c>
      <c r="F112" s="208" t="s">
        <v>2155</v>
      </c>
      <c r="G112" s="209" t="s">
        <v>235</v>
      </c>
      <c r="H112" s="210">
        <v>1</v>
      </c>
      <c r="I112" s="211"/>
      <c r="J112" s="212">
        <f>ROUND(I112*H112,2)</f>
        <v>0</v>
      </c>
      <c r="K112" s="208" t="s">
        <v>165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0.0052399999999999999</v>
      </c>
      <c r="R112" s="215">
        <f>Q112*H112</f>
        <v>0.0052399999999999999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260</v>
      </c>
      <c r="AT112" s="217" t="s">
        <v>161</v>
      </c>
      <c r="AU112" s="217" t="s">
        <v>82</v>
      </c>
      <c r="AY112" s="19" t="s">
        <v>159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260</v>
      </c>
      <c r="BM112" s="217" t="s">
        <v>2156</v>
      </c>
    </row>
    <row r="113" s="2" customFormat="1" ht="16.5" customHeight="1">
      <c r="A113" s="40"/>
      <c r="B113" s="41"/>
      <c r="C113" s="206" t="s">
        <v>284</v>
      </c>
      <c r="D113" s="206" t="s">
        <v>161</v>
      </c>
      <c r="E113" s="207" t="s">
        <v>2157</v>
      </c>
      <c r="F113" s="208" t="s">
        <v>2158</v>
      </c>
      <c r="G113" s="209" t="s">
        <v>270</v>
      </c>
      <c r="H113" s="210">
        <v>41</v>
      </c>
      <c r="I113" s="211"/>
      <c r="J113" s="212">
        <f>ROUND(I113*H113,2)</f>
        <v>0</v>
      </c>
      <c r="K113" s="208" t="s">
        <v>165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260</v>
      </c>
      <c r="AT113" s="217" t="s">
        <v>161</v>
      </c>
      <c r="AU113" s="217" t="s">
        <v>82</v>
      </c>
      <c r="AY113" s="19" t="s">
        <v>159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260</v>
      </c>
      <c r="BM113" s="217" t="s">
        <v>2159</v>
      </c>
    </row>
    <row r="114" s="2" customFormat="1" ht="16.5" customHeight="1">
      <c r="A114" s="40"/>
      <c r="B114" s="41"/>
      <c r="C114" s="206" t="s">
        <v>7</v>
      </c>
      <c r="D114" s="206" t="s">
        <v>161</v>
      </c>
      <c r="E114" s="207" t="s">
        <v>2160</v>
      </c>
      <c r="F114" s="208" t="s">
        <v>2161</v>
      </c>
      <c r="G114" s="209" t="s">
        <v>235</v>
      </c>
      <c r="H114" s="210">
        <v>2</v>
      </c>
      <c r="I114" s="211"/>
      <c r="J114" s="212">
        <f>ROUND(I114*H114,2)</f>
        <v>0</v>
      </c>
      <c r="K114" s="208" t="s">
        <v>165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260</v>
      </c>
      <c r="AT114" s="217" t="s">
        <v>161</v>
      </c>
      <c r="AU114" s="217" t="s">
        <v>82</v>
      </c>
      <c r="AY114" s="19" t="s">
        <v>159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260</v>
      </c>
      <c r="BM114" s="217" t="s">
        <v>2162</v>
      </c>
    </row>
    <row r="115" s="2" customFormat="1" ht="16.5" customHeight="1">
      <c r="A115" s="40"/>
      <c r="B115" s="41"/>
      <c r="C115" s="206" t="s">
        <v>296</v>
      </c>
      <c r="D115" s="206" t="s">
        <v>161</v>
      </c>
      <c r="E115" s="207" t="s">
        <v>2163</v>
      </c>
      <c r="F115" s="208" t="s">
        <v>2164</v>
      </c>
      <c r="G115" s="209" t="s">
        <v>270</v>
      </c>
      <c r="H115" s="210">
        <v>20</v>
      </c>
      <c r="I115" s="211"/>
      <c r="J115" s="212">
        <f>ROUND(I115*H115,2)</f>
        <v>0</v>
      </c>
      <c r="K115" s="208" t="s">
        <v>165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260</v>
      </c>
      <c r="AT115" s="217" t="s">
        <v>161</v>
      </c>
      <c r="AU115" s="217" t="s">
        <v>82</v>
      </c>
      <c r="AY115" s="19" t="s">
        <v>159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260</v>
      </c>
      <c r="BM115" s="217" t="s">
        <v>2165</v>
      </c>
    </row>
    <row r="116" s="2" customFormat="1" ht="16.5" customHeight="1">
      <c r="A116" s="40"/>
      <c r="B116" s="41"/>
      <c r="C116" s="206" t="s">
        <v>302</v>
      </c>
      <c r="D116" s="206" t="s">
        <v>161</v>
      </c>
      <c r="E116" s="207" t="s">
        <v>2166</v>
      </c>
      <c r="F116" s="208" t="s">
        <v>2167</v>
      </c>
      <c r="G116" s="209" t="s">
        <v>270</v>
      </c>
      <c r="H116" s="210">
        <v>3</v>
      </c>
      <c r="I116" s="211"/>
      <c r="J116" s="212">
        <f>ROUND(I116*H116,2)</f>
        <v>0</v>
      </c>
      <c r="K116" s="208" t="s">
        <v>165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260</v>
      </c>
      <c r="AT116" s="217" t="s">
        <v>161</v>
      </c>
      <c r="AU116" s="217" t="s">
        <v>82</v>
      </c>
      <c r="AY116" s="19" t="s">
        <v>159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260</v>
      </c>
      <c r="BM116" s="217" t="s">
        <v>2168</v>
      </c>
    </row>
    <row r="117" s="2" customFormat="1" ht="24.15" customHeight="1">
      <c r="A117" s="40"/>
      <c r="B117" s="41"/>
      <c r="C117" s="206" t="s">
        <v>310</v>
      </c>
      <c r="D117" s="206" t="s">
        <v>161</v>
      </c>
      <c r="E117" s="207" t="s">
        <v>2169</v>
      </c>
      <c r="F117" s="208" t="s">
        <v>2170</v>
      </c>
      <c r="G117" s="209" t="s">
        <v>207</v>
      </c>
      <c r="H117" s="210">
        <v>0.109</v>
      </c>
      <c r="I117" s="211"/>
      <c r="J117" s="212">
        <f>ROUND(I117*H117,2)</f>
        <v>0</v>
      </c>
      <c r="K117" s="208" t="s">
        <v>165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260</v>
      </c>
      <c r="AT117" s="217" t="s">
        <v>161</v>
      </c>
      <c r="AU117" s="217" t="s">
        <v>82</v>
      </c>
      <c r="AY117" s="19" t="s">
        <v>159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260</v>
      </c>
      <c r="BM117" s="217" t="s">
        <v>2171</v>
      </c>
    </row>
    <row r="118" s="12" customFormat="1" ht="22.8" customHeight="1">
      <c r="A118" s="12"/>
      <c r="B118" s="190"/>
      <c r="C118" s="191"/>
      <c r="D118" s="192" t="s">
        <v>71</v>
      </c>
      <c r="E118" s="204" t="s">
        <v>2172</v>
      </c>
      <c r="F118" s="204" t="s">
        <v>2173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SUM(P119:P131)</f>
        <v>0</v>
      </c>
      <c r="Q118" s="198"/>
      <c r="R118" s="199">
        <f>SUM(R119:R131)</f>
        <v>0.1295</v>
      </c>
      <c r="S118" s="198"/>
      <c r="T118" s="200">
        <f>SUM(T119:T131)</f>
        <v>0.10901999999999999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82</v>
      </c>
      <c r="AT118" s="202" t="s">
        <v>71</v>
      </c>
      <c r="AU118" s="202" t="s">
        <v>80</v>
      </c>
      <c r="AY118" s="201" t="s">
        <v>159</v>
      </c>
      <c r="BK118" s="203">
        <f>SUM(BK119:BK131)</f>
        <v>0</v>
      </c>
    </row>
    <row r="119" s="2" customFormat="1" ht="16.5" customHeight="1">
      <c r="A119" s="40"/>
      <c r="B119" s="41"/>
      <c r="C119" s="206" t="s">
        <v>328</v>
      </c>
      <c r="D119" s="206" t="s">
        <v>161</v>
      </c>
      <c r="E119" s="207" t="s">
        <v>2174</v>
      </c>
      <c r="F119" s="208" t="s">
        <v>2175</v>
      </c>
      <c r="G119" s="209" t="s">
        <v>270</v>
      </c>
      <c r="H119" s="210">
        <v>50</v>
      </c>
      <c r="I119" s="211"/>
      <c r="J119" s="212">
        <f>ROUND(I119*H119,2)</f>
        <v>0</v>
      </c>
      <c r="K119" s="208" t="s">
        <v>165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0.0021299999999999999</v>
      </c>
      <c r="T119" s="216">
        <f>S119*H119</f>
        <v>0.1065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260</v>
      </c>
      <c r="AT119" s="217" t="s">
        <v>161</v>
      </c>
      <c r="AU119" s="217" t="s">
        <v>82</v>
      </c>
      <c r="AY119" s="19" t="s">
        <v>159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260</v>
      </c>
      <c r="BM119" s="217" t="s">
        <v>2176</v>
      </c>
    </row>
    <row r="120" s="2" customFormat="1" ht="16.5" customHeight="1">
      <c r="A120" s="40"/>
      <c r="B120" s="41"/>
      <c r="C120" s="206" t="s">
        <v>332</v>
      </c>
      <c r="D120" s="206" t="s">
        <v>161</v>
      </c>
      <c r="E120" s="207" t="s">
        <v>2177</v>
      </c>
      <c r="F120" s="208" t="s">
        <v>2178</v>
      </c>
      <c r="G120" s="209" t="s">
        <v>270</v>
      </c>
      <c r="H120" s="210">
        <v>9</v>
      </c>
      <c r="I120" s="211"/>
      <c r="J120" s="212">
        <f>ROUND(I120*H120,2)</f>
        <v>0</v>
      </c>
      <c r="K120" s="208" t="s">
        <v>165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0.00027999999999999998</v>
      </c>
      <c r="T120" s="216">
        <f>S120*H120</f>
        <v>0.0025199999999999997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260</v>
      </c>
      <c r="AT120" s="217" t="s">
        <v>161</v>
      </c>
      <c r="AU120" s="217" t="s">
        <v>82</v>
      </c>
      <c r="AY120" s="19" t="s">
        <v>159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260</v>
      </c>
      <c r="BM120" s="217" t="s">
        <v>2179</v>
      </c>
    </row>
    <row r="121" s="2" customFormat="1" ht="21.75" customHeight="1">
      <c r="A121" s="40"/>
      <c r="B121" s="41"/>
      <c r="C121" s="206" t="s">
        <v>336</v>
      </c>
      <c r="D121" s="206" t="s">
        <v>161</v>
      </c>
      <c r="E121" s="207" t="s">
        <v>2180</v>
      </c>
      <c r="F121" s="208" t="s">
        <v>2181</v>
      </c>
      <c r="G121" s="209" t="s">
        <v>270</v>
      </c>
      <c r="H121" s="210">
        <v>23</v>
      </c>
      <c r="I121" s="211"/>
      <c r="J121" s="212">
        <f>ROUND(I121*H121,2)</f>
        <v>0</v>
      </c>
      <c r="K121" s="208" t="s">
        <v>165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0.00097999999999999997</v>
      </c>
      <c r="R121" s="215">
        <f>Q121*H121</f>
        <v>0.022539999999999998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260</v>
      </c>
      <c r="AT121" s="217" t="s">
        <v>161</v>
      </c>
      <c r="AU121" s="217" t="s">
        <v>82</v>
      </c>
      <c r="AY121" s="19" t="s">
        <v>159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260</v>
      </c>
      <c r="BM121" s="217" t="s">
        <v>2182</v>
      </c>
    </row>
    <row r="122" s="2" customFormat="1" ht="21.75" customHeight="1">
      <c r="A122" s="40"/>
      <c r="B122" s="41"/>
      <c r="C122" s="206" t="s">
        <v>374</v>
      </c>
      <c r="D122" s="206" t="s">
        <v>161</v>
      </c>
      <c r="E122" s="207" t="s">
        <v>2183</v>
      </c>
      <c r="F122" s="208" t="s">
        <v>2184</v>
      </c>
      <c r="G122" s="209" t="s">
        <v>270</v>
      </c>
      <c r="H122" s="210">
        <v>30</v>
      </c>
      <c r="I122" s="211"/>
      <c r="J122" s="212">
        <f>ROUND(I122*H122,2)</f>
        <v>0</v>
      </c>
      <c r="K122" s="208" t="s">
        <v>165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0.0012600000000000001</v>
      </c>
      <c r="R122" s="215">
        <f>Q122*H122</f>
        <v>0.0378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260</v>
      </c>
      <c r="AT122" s="217" t="s">
        <v>161</v>
      </c>
      <c r="AU122" s="217" t="s">
        <v>82</v>
      </c>
      <c r="AY122" s="19" t="s">
        <v>159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260</v>
      </c>
      <c r="BM122" s="217" t="s">
        <v>2185</v>
      </c>
    </row>
    <row r="123" s="2" customFormat="1" ht="24.15" customHeight="1">
      <c r="A123" s="40"/>
      <c r="B123" s="41"/>
      <c r="C123" s="206" t="s">
        <v>378</v>
      </c>
      <c r="D123" s="206" t="s">
        <v>161</v>
      </c>
      <c r="E123" s="207" t="s">
        <v>2186</v>
      </c>
      <c r="F123" s="208" t="s">
        <v>2187</v>
      </c>
      <c r="G123" s="209" t="s">
        <v>235</v>
      </c>
      <c r="H123" s="210">
        <v>3</v>
      </c>
      <c r="I123" s="211"/>
      <c r="J123" s="212">
        <f>ROUND(I123*H123,2)</f>
        <v>0</v>
      </c>
      <c r="K123" s="208" t="s">
        <v>165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0.00133</v>
      </c>
      <c r="R123" s="215">
        <f>Q123*H123</f>
        <v>0.0039900000000000005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260</v>
      </c>
      <c r="AT123" s="217" t="s">
        <v>161</v>
      </c>
      <c r="AU123" s="217" t="s">
        <v>82</v>
      </c>
      <c r="AY123" s="19" t="s">
        <v>159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260</v>
      </c>
      <c r="BM123" s="217" t="s">
        <v>2188</v>
      </c>
    </row>
    <row r="124" s="2" customFormat="1" ht="24.15" customHeight="1">
      <c r="A124" s="40"/>
      <c r="B124" s="41"/>
      <c r="C124" s="206" t="s">
        <v>382</v>
      </c>
      <c r="D124" s="206" t="s">
        <v>161</v>
      </c>
      <c r="E124" s="207" t="s">
        <v>2189</v>
      </c>
      <c r="F124" s="208" t="s">
        <v>2190</v>
      </c>
      <c r="G124" s="209" t="s">
        <v>235</v>
      </c>
      <c r="H124" s="210">
        <v>1</v>
      </c>
      <c r="I124" s="211"/>
      <c r="J124" s="212">
        <f>ROUND(I124*H124,2)</f>
        <v>0</v>
      </c>
      <c r="K124" s="208" t="s">
        <v>165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0.00147</v>
      </c>
      <c r="R124" s="215">
        <f>Q124*H124</f>
        <v>0.00147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260</v>
      </c>
      <c r="AT124" s="217" t="s">
        <v>161</v>
      </c>
      <c r="AU124" s="217" t="s">
        <v>82</v>
      </c>
      <c r="AY124" s="19" t="s">
        <v>159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260</v>
      </c>
      <c r="BM124" s="217" t="s">
        <v>2191</v>
      </c>
    </row>
    <row r="125" s="2" customFormat="1" ht="33" customHeight="1">
      <c r="A125" s="40"/>
      <c r="B125" s="41"/>
      <c r="C125" s="206" t="s">
        <v>396</v>
      </c>
      <c r="D125" s="206" t="s">
        <v>161</v>
      </c>
      <c r="E125" s="207" t="s">
        <v>2192</v>
      </c>
      <c r="F125" s="208" t="s">
        <v>2193</v>
      </c>
      <c r="G125" s="209" t="s">
        <v>270</v>
      </c>
      <c r="H125" s="210">
        <v>53</v>
      </c>
      <c r="I125" s="211"/>
      <c r="J125" s="212">
        <f>ROUND(I125*H125,2)</f>
        <v>0</v>
      </c>
      <c r="K125" s="208" t="s">
        <v>165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9.0000000000000006E-05</v>
      </c>
      <c r="R125" s="215">
        <f>Q125*H125</f>
        <v>0.0047699999999999999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260</v>
      </c>
      <c r="AT125" s="217" t="s">
        <v>161</v>
      </c>
      <c r="AU125" s="217" t="s">
        <v>82</v>
      </c>
      <c r="AY125" s="19" t="s">
        <v>159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260</v>
      </c>
      <c r="BM125" s="217" t="s">
        <v>2194</v>
      </c>
    </row>
    <row r="126" s="2" customFormat="1" ht="16.5" customHeight="1">
      <c r="A126" s="40"/>
      <c r="B126" s="41"/>
      <c r="C126" s="206" t="s">
        <v>407</v>
      </c>
      <c r="D126" s="206" t="s">
        <v>161</v>
      </c>
      <c r="E126" s="207" t="s">
        <v>2195</v>
      </c>
      <c r="F126" s="208" t="s">
        <v>2196</v>
      </c>
      <c r="G126" s="209" t="s">
        <v>235</v>
      </c>
      <c r="H126" s="210">
        <v>20</v>
      </c>
      <c r="I126" s="211"/>
      <c r="J126" s="212">
        <f>ROUND(I126*H126,2)</f>
        <v>0</v>
      </c>
      <c r="K126" s="208" t="s">
        <v>165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260</v>
      </c>
      <c r="AT126" s="217" t="s">
        <v>161</v>
      </c>
      <c r="AU126" s="217" t="s">
        <v>82</v>
      </c>
      <c r="AY126" s="19" t="s">
        <v>159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260</v>
      </c>
      <c r="BM126" s="217" t="s">
        <v>2197</v>
      </c>
    </row>
    <row r="127" s="2" customFormat="1" ht="16.5" customHeight="1">
      <c r="A127" s="40"/>
      <c r="B127" s="41"/>
      <c r="C127" s="206" t="s">
        <v>412</v>
      </c>
      <c r="D127" s="206" t="s">
        <v>161</v>
      </c>
      <c r="E127" s="207" t="s">
        <v>2198</v>
      </c>
      <c r="F127" s="208" t="s">
        <v>2199</v>
      </c>
      <c r="G127" s="209" t="s">
        <v>235</v>
      </c>
      <c r="H127" s="210">
        <v>1</v>
      </c>
      <c r="I127" s="211"/>
      <c r="J127" s="212">
        <f>ROUND(I127*H127,2)</f>
        <v>0</v>
      </c>
      <c r="K127" s="208" t="s">
        <v>19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260</v>
      </c>
      <c r="AT127" s="217" t="s">
        <v>161</v>
      </c>
      <c r="AU127" s="217" t="s">
        <v>82</v>
      </c>
      <c r="AY127" s="19" t="s">
        <v>159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260</v>
      </c>
      <c r="BM127" s="217" t="s">
        <v>2200</v>
      </c>
    </row>
    <row r="128" s="2" customFormat="1" ht="21.75" customHeight="1">
      <c r="A128" s="40"/>
      <c r="B128" s="41"/>
      <c r="C128" s="206" t="s">
        <v>418</v>
      </c>
      <c r="D128" s="206" t="s">
        <v>161</v>
      </c>
      <c r="E128" s="207" t="s">
        <v>2201</v>
      </c>
      <c r="F128" s="208" t="s">
        <v>2202</v>
      </c>
      <c r="G128" s="209" t="s">
        <v>235</v>
      </c>
      <c r="H128" s="210">
        <v>1</v>
      </c>
      <c r="I128" s="211"/>
      <c r="J128" s="212">
        <f>ROUND(I128*H128,2)</f>
        <v>0</v>
      </c>
      <c r="K128" s="208" t="s">
        <v>165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260</v>
      </c>
      <c r="AT128" s="217" t="s">
        <v>161</v>
      </c>
      <c r="AU128" s="217" t="s">
        <v>82</v>
      </c>
      <c r="AY128" s="19" t="s">
        <v>159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260</v>
      </c>
      <c r="BM128" s="217" t="s">
        <v>2203</v>
      </c>
    </row>
    <row r="129" s="2" customFormat="1" ht="21.75" customHeight="1">
      <c r="A129" s="40"/>
      <c r="B129" s="41"/>
      <c r="C129" s="206" t="s">
        <v>423</v>
      </c>
      <c r="D129" s="206" t="s">
        <v>161</v>
      </c>
      <c r="E129" s="207" t="s">
        <v>2204</v>
      </c>
      <c r="F129" s="208" t="s">
        <v>2205</v>
      </c>
      <c r="G129" s="209" t="s">
        <v>929</v>
      </c>
      <c r="H129" s="210">
        <v>2</v>
      </c>
      <c r="I129" s="211"/>
      <c r="J129" s="212">
        <f>ROUND(I129*H129,2)</f>
        <v>0</v>
      </c>
      <c r="K129" s="208" t="s">
        <v>165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0.0292</v>
      </c>
      <c r="R129" s="215">
        <f>Q129*H129</f>
        <v>0.058400000000000001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260</v>
      </c>
      <c r="AT129" s="217" t="s">
        <v>161</v>
      </c>
      <c r="AU129" s="217" t="s">
        <v>82</v>
      </c>
      <c r="AY129" s="19" t="s">
        <v>159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260</v>
      </c>
      <c r="BM129" s="217" t="s">
        <v>2206</v>
      </c>
    </row>
    <row r="130" s="2" customFormat="1" ht="21.75" customHeight="1">
      <c r="A130" s="40"/>
      <c r="B130" s="41"/>
      <c r="C130" s="206" t="s">
        <v>428</v>
      </c>
      <c r="D130" s="206" t="s">
        <v>161</v>
      </c>
      <c r="E130" s="207" t="s">
        <v>2207</v>
      </c>
      <c r="F130" s="208" t="s">
        <v>2208</v>
      </c>
      <c r="G130" s="209" t="s">
        <v>270</v>
      </c>
      <c r="H130" s="210">
        <v>53</v>
      </c>
      <c r="I130" s="211"/>
      <c r="J130" s="212">
        <f>ROUND(I130*H130,2)</f>
        <v>0</v>
      </c>
      <c r="K130" s="208" t="s">
        <v>165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1.0000000000000001E-05</v>
      </c>
      <c r="R130" s="215">
        <f>Q130*H130</f>
        <v>0.00053000000000000009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260</v>
      </c>
      <c r="AT130" s="217" t="s">
        <v>161</v>
      </c>
      <c r="AU130" s="217" t="s">
        <v>82</v>
      </c>
      <c r="AY130" s="19" t="s">
        <v>159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260</v>
      </c>
      <c r="BM130" s="217" t="s">
        <v>2209</v>
      </c>
    </row>
    <row r="131" s="2" customFormat="1" ht="24.15" customHeight="1">
      <c r="A131" s="40"/>
      <c r="B131" s="41"/>
      <c r="C131" s="206" t="s">
        <v>434</v>
      </c>
      <c r="D131" s="206" t="s">
        <v>161</v>
      </c>
      <c r="E131" s="207" t="s">
        <v>2210</v>
      </c>
      <c r="F131" s="208" t="s">
        <v>2211</v>
      </c>
      <c r="G131" s="209" t="s">
        <v>207</v>
      </c>
      <c r="H131" s="210">
        <v>0.13</v>
      </c>
      <c r="I131" s="211"/>
      <c r="J131" s="212">
        <f>ROUND(I131*H131,2)</f>
        <v>0</v>
      </c>
      <c r="K131" s="208" t="s">
        <v>165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260</v>
      </c>
      <c r="AT131" s="217" t="s">
        <v>161</v>
      </c>
      <c r="AU131" s="217" t="s">
        <v>82</v>
      </c>
      <c r="AY131" s="19" t="s">
        <v>159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260</v>
      </c>
      <c r="BM131" s="217" t="s">
        <v>2212</v>
      </c>
    </row>
    <row r="132" s="12" customFormat="1" ht="22.8" customHeight="1">
      <c r="A132" s="12"/>
      <c r="B132" s="190"/>
      <c r="C132" s="191"/>
      <c r="D132" s="192" t="s">
        <v>71</v>
      </c>
      <c r="E132" s="204" t="s">
        <v>2213</v>
      </c>
      <c r="F132" s="204" t="s">
        <v>2214</v>
      </c>
      <c r="G132" s="191"/>
      <c r="H132" s="191"/>
      <c r="I132" s="194"/>
      <c r="J132" s="205">
        <f>BK132</f>
        <v>0</v>
      </c>
      <c r="K132" s="191"/>
      <c r="L132" s="196"/>
      <c r="M132" s="197"/>
      <c r="N132" s="198"/>
      <c r="O132" s="198"/>
      <c r="P132" s="199">
        <f>SUM(P133:P134)</f>
        <v>0</v>
      </c>
      <c r="Q132" s="198"/>
      <c r="R132" s="199">
        <f>SUM(R133:R134)</f>
        <v>0</v>
      </c>
      <c r="S132" s="198"/>
      <c r="T132" s="200">
        <f>SUM(T133:T134)</f>
        <v>0.11700000000000001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82</v>
      </c>
      <c r="AT132" s="202" t="s">
        <v>71</v>
      </c>
      <c r="AU132" s="202" t="s">
        <v>80</v>
      </c>
      <c r="AY132" s="201" t="s">
        <v>159</v>
      </c>
      <c r="BK132" s="203">
        <f>SUM(BK133:BK134)</f>
        <v>0</v>
      </c>
    </row>
    <row r="133" s="2" customFormat="1" ht="16.5" customHeight="1">
      <c r="A133" s="40"/>
      <c r="B133" s="41"/>
      <c r="C133" s="206" t="s">
        <v>437</v>
      </c>
      <c r="D133" s="206" t="s">
        <v>161</v>
      </c>
      <c r="E133" s="207" t="s">
        <v>2215</v>
      </c>
      <c r="F133" s="208" t="s">
        <v>2216</v>
      </c>
      <c r="G133" s="209" t="s">
        <v>929</v>
      </c>
      <c r="H133" s="210">
        <v>1</v>
      </c>
      <c r="I133" s="211"/>
      <c r="J133" s="212">
        <f>ROUND(I133*H133,2)</f>
        <v>0</v>
      </c>
      <c r="K133" s="208" t="s">
        <v>165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0.11700000000000001</v>
      </c>
      <c r="T133" s="216">
        <f>S133*H133</f>
        <v>0.11700000000000001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260</v>
      </c>
      <c r="AT133" s="217" t="s">
        <v>161</v>
      </c>
      <c r="AU133" s="217" t="s">
        <v>82</v>
      </c>
      <c r="AY133" s="19" t="s">
        <v>159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260</v>
      </c>
      <c r="BM133" s="217" t="s">
        <v>2217</v>
      </c>
    </row>
    <row r="134" s="2" customFormat="1" ht="24.15" customHeight="1">
      <c r="A134" s="40"/>
      <c r="B134" s="41"/>
      <c r="C134" s="206" t="s">
        <v>443</v>
      </c>
      <c r="D134" s="206" t="s">
        <v>161</v>
      </c>
      <c r="E134" s="207" t="s">
        <v>2218</v>
      </c>
      <c r="F134" s="208" t="s">
        <v>2219</v>
      </c>
      <c r="G134" s="209" t="s">
        <v>207</v>
      </c>
      <c r="H134" s="210">
        <v>0.13</v>
      </c>
      <c r="I134" s="211"/>
      <c r="J134" s="212">
        <f>ROUND(I134*H134,2)</f>
        <v>0</v>
      </c>
      <c r="K134" s="208" t="s">
        <v>165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260</v>
      </c>
      <c r="AT134" s="217" t="s">
        <v>161</v>
      </c>
      <c r="AU134" s="217" t="s">
        <v>82</v>
      </c>
      <c r="AY134" s="19" t="s">
        <v>159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260</v>
      </c>
      <c r="BM134" s="217" t="s">
        <v>2220</v>
      </c>
    </row>
    <row r="135" s="12" customFormat="1" ht="22.8" customHeight="1">
      <c r="A135" s="12"/>
      <c r="B135" s="190"/>
      <c r="C135" s="191"/>
      <c r="D135" s="192" t="s">
        <v>71</v>
      </c>
      <c r="E135" s="204" t="s">
        <v>1554</v>
      </c>
      <c r="F135" s="204" t="s">
        <v>1555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SUM(P136:P171)</f>
        <v>0</v>
      </c>
      <c r="Q135" s="198"/>
      <c r="R135" s="199">
        <f>SUM(R136:R171)</f>
        <v>0.18000000000000002</v>
      </c>
      <c r="S135" s="198"/>
      <c r="T135" s="200">
        <f>SUM(T136:T171)</f>
        <v>0.28167000000000003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82</v>
      </c>
      <c r="AT135" s="202" t="s">
        <v>71</v>
      </c>
      <c r="AU135" s="202" t="s">
        <v>80</v>
      </c>
      <c r="AY135" s="201" t="s">
        <v>159</v>
      </c>
      <c r="BK135" s="203">
        <f>SUM(BK136:BK171)</f>
        <v>0</v>
      </c>
    </row>
    <row r="136" s="2" customFormat="1" ht="16.5" customHeight="1">
      <c r="A136" s="40"/>
      <c r="B136" s="41"/>
      <c r="C136" s="206" t="s">
        <v>448</v>
      </c>
      <c r="D136" s="206" t="s">
        <v>161</v>
      </c>
      <c r="E136" s="207" t="s">
        <v>2221</v>
      </c>
      <c r="F136" s="208" t="s">
        <v>2222</v>
      </c>
      <c r="G136" s="209" t="s">
        <v>929</v>
      </c>
      <c r="H136" s="210">
        <v>1</v>
      </c>
      <c r="I136" s="211"/>
      <c r="J136" s="212">
        <f>ROUND(I136*H136,2)</f>
        <v>0</v>
      </c>
      <c r="K136" s="208" t="s">
        <v>165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0.01933</v>
      </c>
      <c r="T136" s="216">
        <f>S136*H136</f>
        <v>0.01933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260</v>
      </c>
      <c r="AT136" s="217" t="s">
        <v>161</v>
      </c>
      <c r="AU136" s="217" t="s">
        <v>82</v>
      </c>
      <c r="AY136" s="19" t="s">
        <v>159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260</v>
      </c>
      <c r="BM136" s="217" t="s">
        <v>2223</v>
      </c>
    </row>
    <row r="137" s="2" customFormat="1" ht="21.75" customHeight="1">
      <c r="A137" s="40"/>
      <c r="B137" s="41"/>
      <c r="C137" s="206" t="s">
        <v>455</v>
      </c>
      <c r="D137" s="206" t="s">
        <v>161</v>
      </c>
      <c r="E137" s="207" t="s">
        <v>2224</v>
      </c>
      <c r="F137" s="208" t="s">
        <v>2225</v>
      </c>
      <c r="G137" s="209" t="s">
        <v>929</v>
      </c>
      <c r="H137" s="210">
        <v>1</v>
      </c>
      <c r="I137" s="211"/>
      <c r="J137" s="212">
        <f>ROUND(I137*H137,2)</f>
        <v>0</v>
      </c>
      <c r="K137" s="208" t="s">
        <v>165</v>
      </c>
      <c r="L137" s="46"/>
      <c r="M137" s="213" t="s">
        <v>19</v>
      </c>
      <c r="N137" s="214" t="s">
        <v>43</v>
      </c>
      <c r="O137" s="86"/>
      <c r="P137" s="215">
        <f>O137*H137</f>
        <v>0</v>
      </c>
      <c r="Q137" s="215">
        <v>0.016969999999999999</v>
      </c>
      <c r="R137" s="215">
        <f>Q137*H137</f>
        <v>0.016969999999999999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260</v>
      </c>
      <c r="AT137" s="217" t="s">
        <v>161</v>
      </c>
      <c r="AU137" s="217" t="s">
        <v>82</v>
      </c>
      <c r="AY137" s="19" t="s">
        <v>159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80</v>
      </c>
      <c r="BK137" s="218">
        <f>ROUND(I137*H137,2)</f>
        <v>0</v>
      </c>
      <c r="BL137" s="19" t="s">
        <v>260</v>
      </c>
      <c r="BM137" s="217" t="s">
        <v>2226</v>
      </c>
    </row>
    <row r="138" s="2" customFormat="1" ht="16.5" customHeight="1">
      <c r="A138" s="40"/>
      <c r="B138" s="41"/>
      <c r="C138" s="206" t="s">
        <v>460</v>
      </c>
      <c r="D138" s="206" t="s">
        <v>161</v>
      </c>
      <c r="E138" s="207" t="s">
        <v>2227</v>
      </c>
      <c r="F138" s="208" t="s">
        <v>2228</v>
      </c>
      <c r="G138" s="209" t="s">
        <v>929</v>
      </c>
      <c r="H138" s="210">
        <v>1</v>
      </c>
      <c r="I138" s="211"/>
      <c r="J138" s="212">
        <f>ROUND(I138*H138,2)</f>
        <v>0</v>
      </c>
      <c r="K138" s="208" t="s">
        <v>165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0.0021099999999999999</v>
      </c>
      <c r="R138" s="215">
        <f>Q138*H138</f>
        <v>0.0021099999999999999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260</v>
      </c>
      <c r="AT138" s="217" t="s">
        <v>161</v>
      </c>
      <c r="AU138" s="217" t="s">
        <v>82</v>
      </c>
      <c r="AY138" s="19" t="s">
        <v>159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260</v>
      </c>
      <c r="BM138" s="217" t="s">
        <v>2229</v>
      </c>
    </row>
    <row r="139" s="2" customFormat="1" ht="16.5" customHeight="1">
      <c r="A139" s="40"/>
      <c r="B139" s="41"/>
      <c r="C139" s="206" t="s">
        <v>468</v>
      </c>
      <c r="D139" s="206" t="s">
        <v>161</v>
      </c>
      <c r="E139" s="207" t="s">
        <v>2230</v>
      </c>
      <c r="F139" s="208" t="s">
        <v>2231</v>
      </c>
      <c r="G139" s="209" t="s">
        <v>929</v>
      </c>
      <c r="H139" s="210">
        <v>1</v>
      </c>
      <c r="I139" s="211"/>
      <c r="J139" s="212">
        <f>ROUND(I139*H139,2)</f>
        <v>0</v>
      </c>
      <c r="K139" s="208" t="s">
        <v>165</v>
      </c>
      <c r="L139" s="46"/>
      <c r="M139" s="213" t="s">
        <v>19</v>
      </c>
      <c r="N139" s="214" t="s">
        <v>43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0.03968</v>
      </c>
      <c r="T139" s="216">
        <f>S139*H139</f>
        <v>0.03968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260</v>
      </c>
      <c r="AT139" s="217" t="s">
        <v>161</v>
      </c>
      <c r="AU139" s="217" t="s">
        <v>82</v>
      </c>
      <c r="AY139" s="19" t="s">
        <v>159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80</v>
      </c>
      <c r="BK139" s="218">
        <f>ROUND(I139*H139,2)</f>
        <v>0</v>
      </c>
      <c r="BL139" s="19" t="s">
        <v>260</v>
      </c>
      <c r="BM139" s="217" t="s">
        <v>2232</v>
      </c>
    </row>
    <row r="140" s="2" customFormat="1" ht="16.5" customHeight="1">
      <c r="A140" s="40"/>
      <c r="B140" s="41"/>
      <c r="C140" s="206" t="s">
        <v>473</v>
      </c>
      <c r="D140" s="206" t="s">
        <v>161</v>
      </c>
      <c r="E140" s="207" t="s">
        <v>2233</v>
      </c>
      <c r="F140" s="208" t="s">
        <v>2234</v>
      </c>
      <c r="G140" s="209" t="s">
        <v>929</v>
      </c>
      <c r="H140" s="210">
        <v>3</v>
      </c>
      <c r="I140" s="211"/>
      <c r="J140" s="212">
        <f>ROUND(I140*H140,2)</f>
        <v>0</v>
      </c>
      <c r="K140" s="208" t="s">
        <v>165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0.019460000000000002</v>
      </c>
      <c r="T140" s="216">
        <f>S140*H140</f>
        <v>0.058380000000000001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260</v>
      </c>
      <c r="AT140" s="217" t="s">
        <v>161</v>
      </c>
      <c r="AU140" s="217" t="s">
        <v>82</v>
      </c>
      <c r="AY140" s="19" t="s">
        <v>159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260</v>
      </c>
      <c r="BM140" s="217" t="s">
        <v>2235</v>
      </c>
    </row>
    <row r="141" s="2" customFormat="1" ht="24.15" customHeight="1">
      <c r="A141" s="40"/>
      <c r="B141" s="41"/>
      <c r="C141" s="206" t="s">
        <v>478</v>
      </c>
      <c r="D141" s="206" t="s">
        <v>161</v>
      </c>
      <c r="E141" s="207" t="s">
        <v>2236</v>
      </c>
      <c r="F141" s="208" t="s">
        <v>2237</v>
      </c>
      <c r="G141" s="209" t="s">
        <v>929</v>
      </c>
      <c r="H141" s="210">
        <v>3</v>
      </c>
      <c r="I141" s="211"/>
      <c r="J141" s="212">
        <f>ROUND(I141*H141,2)</f>
        <v>0</v>
      </c>
      <c r="K141" s="208" t="s">
        <v>165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0.020729999999999998</v>
      </c>
      <c r="R141" s="215">
        <f>Q141*H141</f>
        <v>0.062189999999999995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260</v>
      </c>
      <c r="AT141" s="217" t="s">
        <v>161</v>
      </c>
      <c r="AU141" s="217" t="s">
        <v>82</v>
      </c>
      <c r="AY141" s="19" t="s">
        <v>159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260</v>
      </c>
      <c r="BM141" s="217" t="s">
        <v>2238</v>
      </c>
    </row>
    <row r="142" s="2" customFormat="1" ht="16.5" customHeight="1">
      <c r="A142" s="40"/>
      <c r="B142" s="41"/>
      <c r="C142" s="206" t="s">
        <v>483</v>
      </c>
      <c r="D142" s="206" t="s">
        <v>161</v>
      </c>
      <c r="E142" s="207" t="s">
        <v>2239</v>
      </c>
      <c r="F142" s="208" t="s">
        <v>2240</v>
      </c>
      <c r="G142" s="209" t="s">
        <v>929</v>
      </c>
      <c r="H142" s="210">
        <v>1</v>
      </c>
      <c r="I142" s="211"/>
      <c r="J142" s="212">
        <f>ROUND(I142*H142,2)</f>
        <v>0</v>
      </c>
      <c r="K142" s="208" t="s">
        <v>165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0.087999999999999995</v>
      </c>
      <c r="T142" s="216">
        <f>S142*H142</f>
        <v>0.087999999999999995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260</v>
      </c>
      <c r="AT142" s="217" t="s">
        <v>161</v>
      </c>
      <c r="AU142" s="217" t="s">
        <v>82</v>
      </c>
      <c r="AY142" s="19" t="s">
        <v>159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260</v>
      </c>
      <c r="BM142" s="217" t="s">
        <v>2241</v>
      </c>
    </row>
    <row r="143" s="2" customFormat="1" ht="24.15" customHeight="1">
      <c r="A143" s="40"/>
      <c r="B143" s="41"/>
      <c r="C143" s="206" t="s">
        <v>489</v>
      </c>
      <c r="D143" s="206" t="s">
        <v>161</v>
      </c>
      <c r="E143" s="207" t="s">
        <v>2242</v>
      </c>
      <c r="F143" s="208" t="s">
        <v>2243</v>
      </c>
      <c r="G143" s="209" t="s">
        <v>929</v>
      </c>
      <c r="H143" s="210">
        <v>1</v>
      </c>
      <c r="I143" s="211"/>
      <c r="J143" s="212">
        <f>ROUND(I143*H143,2)</f>
        <v>0</v>
      </c>
      <c r="K143" s="208" t="s">
        <v>165</v>
      </c>
      <c r="L143" s="46"/>
      <c r="M143" s="213" t="s">
        <v>19</v>
      </c>
      <c r="N143" s="214" t="s">
        <v>43</v>
      </c>
      <c r="O143" s="86"/>
      <c r="P143" s="215">
        <f>O143*H143</f>
        <v>0</v>
      </c>
      <c r="Q143" s="215">
        <v>0.01736</v>
      </c>
      <c r="R143" s="215">
        <f>Q143*H143</f>
        <v>0.01736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260</v>
      </c>
      <c r="AT143" s="217" t="s">
        <v>161</v>
      </c>
      <c r="AU143" s="217" t="s">
        <v>82</v>
      </c>
      <c r="AY143" s="19" t="s">
        <v>159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80</v>
      </c>
      <c r="BK143" s="218">
        <f>ROUND(I143*H143,2)</f>
        <v>0</v>
      </c>
      <c r="BL143" s="19" t="s">
        <v>260</v>
      </c>
      <c r="BM143" s="217" t="s">
        <v>2244</v>
      </c>
    </row>
    <row r="144" s="2" customFormat="1" ht="24.15" customHeight="1">
      <c r="A144" s="40"/>
      <c r="B144" s="41"/>
      <c r="C144" s="206" t="s">
        <v>494</v>
      </c>
      <c r="D144" s="206" t="s">
        <v>161</v>
      </c>
      <c r="E144" s="207" t="s">
        <v>2245</v>
      </c>
      <c r="F144" s="208" t="s">
        <v>2246</v>
      </c>
      <c r="G144" s="209" t="s">
        <v>929</v>
      </c>
      <c r="H144" s="210">
        <v>1</v>
      </c>
      <c r="I144" s="211"/>
      <c r="J144" s="212">
        <f>ROUND(I144*H144,2)</f>
        <v>0</v>
      </c>
      <c r="K144" s="208" t="s">
        <v>165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0.02137</v>
      </c>
      <c r="R144" s="215">
        <f>Q144*H144</f>
        <v>0.02137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260</v>
      </c>
      <c r="AT144" s="217" t="s">
        <v>161</v>
      </c>
      <c r="AU144" s="217" t="s">
        <v>82</v>
      </c>
      <c r="AY144" s="19" t="s">
        <v>159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260</v>
      </c>
      <c r="BM144" s="217" t="s">
        <v>2247</v>
      </c>
    </row>
    <row r="145" s="2" customFormat="1" ht="16.5" customHeight="1">
      <c r="A145" s="40"/>
      <c r="B145" s="41"/>
      <c r="C145" s="206" t="s">
        <v>504</v>
      </c>
      <c r="D145" s="206" t="s">
        <v>161</v>
      </c>
      <c r="E145" s="207" t="s">
        <v>2248</v>
      </c>
      <c r="F145" s="208" t="s">
        <v>2249</v>
      </c>
      <c r="G145" s="209" t="s">
        <v>929</v>
      </c>
      <c r="H145" s="210">
        <v>3</v>
      </c>
      <c r="I145" s="211"/>
      <c r="J145" s="212">
        <f>ROUND(I145*H145,2)</f>
        <v>0</v>
      </c>
      <c r="K145" s="208" t="s">
        <v>165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0.00051999999999999995</v>
      </c>
      <c r="R145" s="215">
        <f>Q145*H145</f>
        <v>0.0015599999999999998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260</v>
      </c>
      <c r="AT145" s="217" t="s">
        <v>161</v>
      </c>
      <c r="AU145" s="217" t="s">
        <v>82</v>
      </c>
      <c r="AY145" s="19" t="s">
        <v>159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260</v>
      </c>
      <c r="BM145" s="217" t="s">
        <v>2250</v>
      </c>
    </row>
    <row r="146" s="2" customFormat="1" ht="16.5" customHeight="1">
      <c r="A146" s="40"/>
      <c r="B146" s="41"/>
      <c r="C146" s="206" t="s">
        <v>508</v>
      </c>
      <c r="D146" s="206" t="s">
        <v>161</v>
      </c>
      <c r="E146" s="207" t="s">
        <v>2251</v>
      </c>
      <c r="F146" s="208" t="s">
        <v>2252</v>
      </c>
      <c r="G146" s="209" t="s">
        <v>929</v>
      </c>
      <c r="H146" s="210">
        <v>1</v>
      </c>
      <c r="I146" s="211"/>
      <c r="J146" s="212">
        <f>ROUND(I146*H146,2)</f>
        <v>0</v>
      </c>
      <c r="K146" s="208" t="s">
        <v>165</v>
      </c>
      <c r="L146" s="46"/>
      <c r="M146" s="213" t="s">
        <v>19</v>
      </c>
      <c r="N146" s="214" t="s">
        <v>43</v>
      </c>
      <c r="O146" s="86"/>
      <c r="P146" s="215">
        <f>O146*H146</f>
        <v>0</v>
      </c>
      <c r="Q146" s="215">
        <v>0.00051999999999999995</v>
      </c>
      <c r="R146" s="215">
        <f>Q146*H146</f>
        <v>0.00051999999999999995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260</v>
      </c>
      <c r="AT146" s="217" t="s">
        <v>161</v>
      </c>
      <c r="AU146" s="217" t="s">
        <v>82</v>
      </c>
      <c r="AY146" s="19" t="s">
        <v>159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260</v>
      </c>
      <c r="BM146" s="217" t="s">
        <v>2253</v>
      </c>
    </row>
    <row r="147" s="2" customFormat="1" ht="16.5" customHeight="1">
      <c r="A147" s="40"/>
      <c r="B147" s="41"/>
      <c r="C147" s="206" t="s">
        <v>520</v>
      </c>
      <c r="D147" s="206" t="s">
        <v>161</v>
      </c>
      <c r="E147" s="207" t="s">
        <v>2254</v>
      </c>
      <c r="F147" s="208" t="s">
        <v>2255</v>
      </c>
      <c r="G147" s="209" t="s">
        <v>929</v>
      </c>
      <c r="H147" s="210">
        <v>3</v>
      </c>
      <c r="I147" s="211"/>
      <c r="J147" s="212">
        <f>ROUND(I147*H147,2)</f>
        <v>0</v>
      </c>
      <c r="K147" s="208" t="s">
        <v>165</v>
      </c>
      <c r="L147" s="46"/>
      <c r="M147" s="213" t="s">
        <v>19</v>
      </c>
      <c r="N147" s="214" t="s">
        <v>43</v>
      </c>
      <c r="O147" s="86"/>
      <c r="P147" s="215">
        <f>O147*H147</f>
        <v>0</v>
      </c>
      <c r="Q147" s="215">
        <v>0.00051999999999999995</v>
      </c>
      <c r="R147" s="215">
        <f>Q147*H147</f>
        <v>0.0015599999999999998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260</v>
      </c>
      <c r="AT147" s="217" t="s">
        <v>161</v>
      </c>
      <c r="AU147" s="217" t="s">
        <v>82</v>
      </c>
      <c r="AY147" s="19" t="s">
        <v>159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260</v>
      </c>
      <c r="BM147" s="217" t="s">
        <v>2256</v>
      </c>
    </row>
    <row r="148" s="2" customFormat="1" ht="16.5" customHeight="1">
      <c r="A148" s="40"/>
      <c r="B148" s="41"/>
      <c r="C148" s="206" t="s">
        <v>524</v>
      </c>
      <c r="D148" s="206" t="s">
        <v>161</v>
      </c>
      <c r="E148" s="207" t="s">
        <v>963</v>
      </c>
      <c r="F148" s="208" t="s">
        <v>2257</v>
      </c>
      <c r="G148" s="209" t="s">
        <v>929</v>
      </c>
      <c r="H148" s="210">
        <v>1</v>
      </c>
      <c r="I148" s="211"/>
      <c r="J148" s="212">
        <f>ROUND(I148*H148,2)</f>
        <v>0</v>
      </c>
      <c r="K148" s="208" t="s">
        <v>165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0.017069999999999998</v>
      </c>
      <c r="T148" s="216">
        <f>S148*H148</f>
        <v>0.017069999999999998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260</v>
      </c>
      <c r="AT148" s="217" t="s">
        <v>161</v>
      </c>
      <c r="AU148" s="217" t="s">
        <v>82</v>
      </c>
      <c r="AY148" s="19" t="s">
        <v>159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260</v>
      </c>
      <c r="BM148" s="217" t="s">
        <v>2258</v>
      </c>
    </row>
    <row r="149" s="2" customFormat="1" ht="16.5" customHeight="1">
      <c r="A149" s="40"/>
      <c r="B149" s="41"/>
      <c r="C149" s="206" t="s">
        <v>529</v>
      </c>
      <c r="D149" s="206" t="s">
        <v>161</v>
      </c>
      <c r="E149" s="207" t="s">
        <v>2259</v>
      </c>
      <c r="F149" s="208" t="s">
        <v>2260</v>
      </c>
      <c r="G149" s="209" t="s">
        <v>929</v>
      </c>
      <c r="H149" s="210">
        <v>1</v>
      </c>
      <c r="I149" s="211"/>
      <c r="J149" s="212">
        <f>ROUND(I149*H149,2)</f>
        <v>0</v>
      </c>
      <c r="K149" s="208" t="s">
        <v>165</v>
      </c>
      <c r="L149" s="46"/>
      <c r="M149" s="213" t="s">
        <v>19</v>
      </c>
      <c r="N149" s="214" t="s">
        <v>43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0.0091999999999999998</v>
      </c>
      <c r="T149" s="216">
        <f>S149*H149</f>
        <v>0.0091999999999999998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260</v>
      </c>
      <c r="AT149" s="217" t="s">
        <v>161</v>
      </c>
      <c r="AU149" s="217" t="s">
        <v>82</v>
      </c>
      <c r="AY149" s="19" t="s">
        <v>159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260</v>
      </c>
      <c r="BM149" s="217" t="s">
        <v>2261</v>
      </c>
    </row>
    <row r="150" s="2" customFormat="1" ht="16.5" customHeight="1">
      <c r="A150" s="40"/>
      <c r="B150" s="41"/>
      <c r="C150" s="206" t="s">
        <v>541</v>
      </c>
      <c r="D150" s="206" t="s">
        <v>161</v>
      </c>
      <c r="E150" s="207" t="s">
        <v>2262</v>
      </c>
      <c r="F150" s="208" t="s">
        <v>2263</v>
      </c>
      <c r="G150" s="209" t="s">
        <v>929</v>
      </c>
      <c r="H150" s="210">
        <v>1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0.0206</v>
      </c>
      <c r="R150" s="215">
        <f>Q150*H150</f>
        <v>0.0206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260</v>
      </c>
      <c r="AT150" s="217" t="s">
        <v>161</v>
      </c>
      <c r="AU150" s="217" t="s">
        <v>82</v>
      </c>
      <c r="AY150" s="19" t="s">
        <v>159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260</v>
      </c>
      <c r="BM150" s="217" t="s">
        <v>2264</v>
      </c>
    </row>
    <row r="151" s="2" customFormat="1" ht="21.75" customHeight="1">
      <c r="A151" s="40"/>
      <c r="B151" s="41"/>
      <c r="C151" s="206" t="s">
        <v>547</v>
      </c>
      <c r="D151" s="206" t="s">
        <v>161</v>
      </c>
      <c r="E151" s="207" t="s">
        <v>2265</v>
      </c>
      <c r="F151" s="208" t="s">
        <v>2266</v>
      </c>
      <c r="G151" s="209" t="s">
        <v>929</v>
      </c>
      <c r="H151" s="210">
        <v>1</v>
      </c>
      <c r="I151" s="211"/>
      <c r="J151" s="212">
        <f>ROUND(I151*H151,2)</f>
        <v>0</v>
      </c>
      <c r="K151" s="208" t="s">
        <v>165</v>
      </c>
      <c r="L151" s="46"/>
      <c r="M151" s="213" t="s">
        <v>19</v>
      </c>
      <c r="N151" s="214" t="s">
        <v>43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0.018800000000000001</v>
      </c>
      <c r="T151" s="216">
        <f>S151*H151</f>
        <v>0.018800000000000001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260</v>
      </c>
      <c r="AT151" s="217" t="s">
        <v>161</v>
      </c>
      <c r="AU151" s="217" t="s">
        <v>82</v>
      </c>
      <c r="AY151" s="19" t="s">
        <v>159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260</v>
      </c>
      <c r="BM151" s="217" t="s">
        <v>2267</v>
      </c>
    </row>
    <row r="152" s="2" customFormat="1" ht="16.5" customHeight="1">
      <c r="A152" s="40"/>
      <c r="B152" s="41"/>
      <c r="C152" s="206" t="s">
        <v>557</v>
      </c>
      <c r="D152" s="206" t="s">
        <v>161</v>
      </c>
      <c r="E152" s="207" t="s">
        <v>2268</v>
      </c>
      <c r="F152" s="208" t="s">
        <v>2269</v>
      </c>
      <c r="G152" s="209" t="s">
        <v>929</v>
      </c>
      <c r="H152" s="210">
        <v>1</v>
      </c>
      <c r="I152" s="211"/>
      <c r="J152" s="212">
        <f>ROUND(I152*H152,2)</f>
        <v>0</v>
      </c>
      <c r="K152" s="208" t="s">
        <v>165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0.00064000000000000005</v>
      </c>
      <c r="R152" s="215">
        <f>Q152*H152</f>
        <v>0.00064000000000000005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260</v>
      </c>
      <c r="AT152" s="217" t="s">
        <v>161</v>
      </c>
      <c r="AU152" s="217" t="s">
        <v>82</v>
      </c>
      <c r="AY152" s="19" t="s">
        <v>159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260</v>
      </c>
      <c r="BM152" s="217" t="s">
        <v>2270</v>
      </c>
    </row>
    <row r="153" s="2" customFormat="1" ht="16.5" customHeight="1">
      <c r="A153" s="40"/>
      <c r="B153" s="41"/>
      <c r="C153" s="263" t="s">
        <v>562</v>
      </c>
      <c r="D153" s="263" t="s">
        <v>413</v>
      </c>
      <c r="E153" s="264" t="s">
        <v>2271</v>
      </c>
      <c r="F153" s="265" t="s">
        <v>2272</v>
      </c>
      <c r="G153" s="266" t="s">
        <v>235</v>
      </c>
      <c r="H153" s="267">
        <v>1</v>
      </c>
      <c r="I153" s="268"/>
      <c r="J153" s="269">
        <f>ROUND(I153*H153,2)</f>
        <v>0</v>
      </c>
      <c r="K153" s="265" t="s">
        <v>19</v>
      </c>
      <c r="L153" s="270"/>
      <c r="M153" s="271" t="s">
        <v>19</v>
      </c>
      <c r="N153" s="272" t="s">
        <v>43</v>
      </c>
      <c r="O153" s="86"/>
      <c r="P153" s="215">
        <f>O153*H153</f>
        <v>0</v>
      </c>
      <c r="Q153" s="215">
        <v>0.0048999999999999998</v>
      </c>
      <c r="R153" s="215">
        <f>Q153*H153</f>
        <v>0.0048999999999999998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407</v>
      </c>
      <c r="AT153" s="217" t="s">
        <v>413</v>
      </c>
      <c r="AU153" s="217" t="s">
        <v>82</v>
      </c>
      <c r="AY153" s="19" t="s">
        <v>159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260</v>
      </c>
      <c r="BM153" s="217" t="s">
        <v>2273</v>
      </c>
    </row>
    <row r="154" s="2" customFormat="1" ht="24.15" customHeight="1">
      <c r="A154" s="40"/>
      <c r="B154" s="41"/>
      <c r="C154" s="206" t="s">
        <v>567</v>
      </c>
      <c r="D154" s="206" t="s">
        <v>161</v>
      </c>
      <c r="E154" s="207" t="s">
        <v>2274</v>
      </c>
      <c r="F154" s="208" t="s">
        <v>2275</v>
      </c>
      <c r="G154" s="209" t="s">
        <v>929</v>
      </c>
      <c r="H154" s="210">
        <v>1</v>
      </c>
      <c r="I154" s="211"/>
      <c r="J154" s="212">
        <f>ROUND(I154*H154,2)</f>
        <v>0</v>
      </c>
      <c r="K154" s="208" t="s">
        <v>165</v>
      </c>
      <c r="L154" s="46"/>
      <c r="M154" s="213" t="s">
        <v>19</v>
      </c>
      <c r="N154" s="214" t="s">
        <v>43</v>
      </c>
      <c r="O154" s="86"/>
      <c r="P154" s="215">
        <f>O154*H154</f>
        <v>0</v>
      </c>
      <c r="Q154" s="215">
        <v>0.010659999999999999</v>
      </c>
      <c r="R154" s="215">
        <f>Q154*H154</f>
        <v>0.010659999999999999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260</v>
      </c>
      <c r="AT154" s="217" t="s">
        <v>161</v>
      </c>
      <c r="AU154" s="217" t="s">
        <v>82</v>
      </c>
      <c r="AY154" s="19" t="s">
        <v>159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80</v>
      </c>
      <c r="BK154" s="218">
        <f>ROUND(I154*H154,2)</f>
        <v>0</v>
      </c>
      <c r="BL154" s="19" t="s">
        <v>260</v>
      </c>
      <c r="BM154" s="217" t="s">
        <v>2276</v>
      </c>
    </row>
    <row r="155" s="2" customFormat="1" ht="24.15" customHeight="1">
      <c r="A155" s="40"/>
      <c r="B155" s="41"/>
      <c r="C155" s="206" t="s">
        <v>572</v>
      </c>
      <c r="D155" s="206" t="s">
        <v>161</v>
      </c>
      <c r="E155" s="207" t="s">
        <v>2277</v>
      </c>
      <c r="F155" s="208" t="s">
        <v>2278</v>
      </c>
      <c r="G155" s="209" t="s">
        <v>207</v>
      </c>
      <c r="H155" s="210">
        <v>1</v>
      </c>
      <c r="I155" s="211"/>
      <c r="J155" s="212">
        <f>ROUND(I155*H155,2)</f>
        <v>0</v>
      </c>
      <c r="K155" s="208" t="s">
        <v>165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260</v>
      </c>
      <c r="AT155" s="217" t="s">
        <v>161</v>
      </c>
      <c r="AU155" s="217" t="s">
        <v>82</v>
      </c>
      <c r="AY155" s="19" t="s">
        <v>159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260</v>
      </c>
      <c r="BM155" s="217" t="s">
        <v>2279</v>
      </c>
    </row>
    <row r="156" s="2" customFormat="1" ht="16.5" customHeight="1">
      <c r="A156" s="40"/>
      <c r="B156" s="41"/>
      <c r="C156" s="206" t="s">
        <v>580</v>
      </c>
      <c r="D156" s="206" t="s">
        <v>161</v>
      </c>
      <c r="E156" s="207" t="s">
        <v>2280</v>
      </c>
      <c r="F156" s="208" t="s">
        <v>2281</v>
      </c>
      <c r="G156" s="209" t="s">
        <v>235</v>
      </c>
      <c r="H156" s="210">
        <v>8</v>
      </c>
      <c r="I156" s="211"/>
      <c r="J156" s="212">
        <f>ROUND(I156*H156,2)</f>
        <v>0</v>
      </c>
      <c r="K156" s="208" t="s">
        <v>165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0.00048999999999999998</v>
      </c>
      <c r="T156" s="216">
        <f>S156*H156</f>
        <v>0.0039199999999999999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260</v>
      </c>
      <c r="AT156" s="217" t="s">
        <v>161</v>
      </c>
      <c r="AU156" s="217" t="s">
        <v>82</v>
      </c>
      <c r="AY156" s="19" t="s">
        <v>159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260</v>
      </c>
      <c r="BM156" s="217" t="s">
        <v>2282</v>
      </c>
    </row>
    <row r="157" s="2" customFormat="1" ht="16.5" customHeight="1">
      <c r="A157" s="40"/>
      <c r="B157" s="41"/>
      <c r="C157" s="206" t="s">
        <v>308</v>
      </c>
      <c r="D157" s="206" t="s">
        <v>161</v>
      </c>
      <c r="E157" s="207" t="s">
        <v>2283</v>
      </c>
      <c r="F157" s="208" t="s">
        <v>2284</v>
      </c>
      <c r="G157" s="209" t="s">
        <v>235</v>
      </c>
      <c r="H157" s="210">
        <v>6</v>
      </c>
      <c r="I157" s="211"/>
      <c r="J157" s="212">
        <f>ROUND(I157*H157,2)</f>
        <v>0</v>
      </c>
      <c r="K157" s="208" t="s">
        <v>165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0.00054000000000000001</v>
      </c>
      <c r="T157" s="216">
        <f>S157*H157</f>
        <v>0.0032399999999999998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260</v>
      </c>
      <c r="AT157" s="217" t="s">
        <v>161</v>
      </c>
      <c r="AU157" s="217" t="s">
        <v>82</v>
      </c>
      <c r="AY157" s="19" t="s">
        <v>159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260</v>
      </c>
      <c r="BM157" s="217" t="s">
        <v>2285</v>
      </c>
    </row>
    <row r="158" s="2" customFormat="1" ht="16.5" customHeight="1">
      <c r="A158" s="40"/>
      <c r="B158" s="41"/>
      <c r="C158" s="206" t="s">
        <v>405</v>
      </c>
      <c r="D158" s="206" t="s">
        <v>161</v>
      </c>
      <c r="E158" s="207" t="s">
        <v>2286</v>
      </c>
      <c r="F158" s="208" t="s">
        <v>2287</v>
      </c>
      <c r="G158" s="209" t="s">
        <v>929</v>
      </c>
      <c r="H158" s="210">
        <v>3</v>
      </c>
      <c r="I158" s="211"/>
      <c r="J158" s="212">
        <f>ROUND(I158*H158,2)</f>
        <v>0</v>
      </c>
      <c r="K158" s="208" t="s">
        <v>165</v>
      </c>
      <c r="L158" s="46"/>
      <c r="M158" s="213" t="s">
        <v>19</v>
      </c>
      <c r="N158" s="214" t="s">
        <v>43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0.00156</v>
      </c>
      <c r="T158" s="216">
        <f>S158*H158</f>
        <v>0.0046800000000000001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260</v>
      </c>
      <c r="AT158" s="217" t="s">
        <v>161</v>
      </c>
      <c r="AU158" s="217" t="s">
        <v>82</v>
      </c>
      <c r="AY158" s="19" t="s">
        <v>159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260</v>
      </c>
      <c r="BM158" s="217" t="s">
        <v>2288</v>
      </c>
    </row>
    <row r="159" s="2" customFormat="1" ht="16.5" customHeight="1">
      <c r="A159" s="40"/>
      <c r="B159" s="41"/>
      <c r="C159" s="206" t="s">
        <v>593</v>
      </c>
      <c r="D159" s="206" t="s">
        <v>161</v>
      </c>
      <c r="E159" s="207" t="s">
        <v>2289</v>
      </c>
      <c r="F159" s="208" t="s">
        <v>2290</v>
      </c>
      <c r="G159" s="209" t="s">
        <v>929</v>
      </c>
      <c r="H159" s="210">
        <v>3</v>
      </c>
      <c r="I159" s="211"/>
      <c r="J159" s="212">
        <f>ROUND(I159*H159,2)</f>
        <v>0</v>
      </c>
      <c r="K159" s="208" t="s">
        <v>165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0.00085999999999999998</v>
      </c>
      <c r="T159" s="216">
        <f>S159*H159</f>
        <v>0.0025799999999999998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260</v>
      </c>
      <c r="AT159" s="217" t="s">
        <v>161</v>
      </c>
      <c r="AU159" s="217" t="s">
        <v>82</v>
      </c>
      <c r="AY159" s="19" t="s">
        <v>159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260</v>
      </c>
      <c r="BM159" s="217" t="s">
        <v>2291</v>
      </c>
    </row>
    <row r="160" s="2" customFormat="1" ht="16.5" customHeight="1">
      <c r="A160" s="40"/>
      <c r="B160" s="41"/>
      <c r="C160" s="206" t="s">
        <v>599</v>
      </c>
      <c r="D160" s="206" t="s">
        <v>161</v>
      </c>
      <c r="E160" s="207" t="s">
        <v>2292</v>
      </c>
      <c r="F160" s="208" t="s">
        <v>2293</v>
      </c>
      <c r="G160" s="209" t="s">
        <v>929</v>
      </c>
      <c r="H160" s="210">
        <v>2</v>
      </c>
      <c r="I160" s="211"/>
      <c r="J160" s="212">
        <f>ROUND(I160*H160,2)</f>
        <v>0</v>
      </c>
      <c r="K160" s="208" t="s">
        <v>165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0.0018</v>
      </c>
      <c r="R160" s="215">
        <f>Q160*H160</f>
        <v>0.0035999999999999999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260</v>
      </c>
      <c r="AT160" s="217" t="s">
        <v>161</v>
      </c>
      <c r="AU160" s="217" t="s">
        <v>82</v>
      </c>
      <c r="AY160" s="19" t="s">
        <v>159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260</v>
      </c>
      <c r="BM160" s="217" t="s">
        <v>2294</v>
      </c>
    </row>
    <row r="161" s="2" customFormat="1" ht="16.5" customHeight="1">
      <c r="A161" s="40"/>
      <c r="B161" s="41"/>
      <c r="C161" s="206" t="s">
        <v>606</v>
      </c>
      <c r="D161" s="206" t="s">
        <v>161</v>
      </c>
      <c r="E161" s="207" t="s">
        <v>2295</v>
      </c>
      <c r="F161" s="208" t="s">
        <v>2296</v>
      </c>
      <c r="G161" s="209" t="s">
        <v>929</v>
      </c>
      <c r="H161" s="210">
        <v>3</v>
      </c>
      <c r="I161" s="211"/>
      <c r="J161" s="212">
        <f>ROUND(I161*H161,2)</f>
        <v>0</v>
      </c>
      <c r="K161" s="208" t="s">
        <v>165</v>
      </c>
      <c r="L161" s="46"/>
      <c r="M161" s="213" t="s">
        <v>19</v>
      </c>
      <c r="N161" s="214" t="s">
        <v>43</v>
      </c>
      <c r="O161" s="86"/>
      <c r="P161" s="215">
        <f>O161*H161</f>
        <v>0</v>
      </c>
      <c r="Q161" s="215">
        <v>0.0018400000000000001</v>
      </c>
      <c r="R161" s="215">
        <f>Q161*H161</f>
        <v>0.0055200000000000006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260</v>
      </c>
      <c r="AT161" s="217" t="s">
        <v>161</v>
      </c>
      <c r="AU161" s="217" t="s">
        <v>82</v>
      </c>
      <c r="AY161" s="19" t="s">
        <v>159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80</v>
      </c>
      <c r="BK161" s="218">
        <f>ROUND(I161*H161,2)</f>
        <v>0</v>
      </c>
      <c r="BL161" s="19" t="s">
        <v>260</v>
      </c>
      <c r="BM161" s="217" t="s">
        <v>2297</v>
      </c>
    </row>
    <row r="162" s="2" customFormat="1" ht="16.5" customHeight="1">
      <c r="A162" s="40"/>
      <c r="B162" s="41"/>
      <c r="C162" s="206" t="s">
        <v>610</v>
      </c>
      <c r="D162" s="206" t="s">
        <v>161</v>
      </c>
      <c r="E162" s="207" t="s">
        <v>2298</v>
      </c>
      <c r="F162" s="208" t="s">
        <v>2299</v>
      </c>
      <c r="G162" s="209" t="s">
        <v>235</v>
      </c>
      <c r="H162" s="210">
        <v>1</v>
      </c>
      <c r="I162" s="211"/>
      <c r="J162" s="212">
        <f>ROUND(I162*H162,2)</f>
        <v>0</v>
      </c>
      <c r="K162" s="208" t="s">
        <v>165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0.0022499999999999998</v>
      </c>
      <c r="T162" s="216">
        <f>S162*H162</f>
        <v>0.0022499999999999998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260</v>
      </c>
      <c r="AT162" s="217" t="s">
        <v>161</v>
      </c>
      <c r="AU162" s="217" t="s">
        <v>82</v>
      </c>
      <c r="AY162" s="19" t="s">
        <v>159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260</v>
      </c>
      <c r="BM162" s="217" t="s">
        <v>2300</v>
      </c>
    </row>
    <row r="163" s="2" customFormat="1" ht="16.5" customHeight="1">
      <c r="A163" s="40"/>
      <c r="B163" s="41"/>
      <c r="C163" s="206" t="s">
        <v>614</v>
      </c>
      <c r="D163" s="206" t="s">
        <v>161</v>
      </c>
      <c r="E163" s="207" t="s">
        <v>2301</v>
      </c>
      <c r="F163" s="208" t="s">
        <v>2302</v>
      </c>
      <c r="G163" s="209" t="s">
        <v>929</v>
      </c>
      <c r="H163" s="210">
        <v>2</v>
      </c>
      <c r="I163" s="211"/>
      <c r="J163" s="212">
        <f>ROUND(I163*H163,2)</f>
        <v>0</v>
      </c>
      <c r="K163" s="208" t="s">
        <v>165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0.0030999999999999999</v>
      </c>
      <c r="R163" s="215">
        <f>Q163*H163</f>
        <v>0.0061999999999999998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260</v>
      </c>
      <c r="AT163" s="217" t="s">
        <v>161</v>
      </c>
      <c r="AU163" s="217" t="s">
        <v>82</v>
      </c>
      <c r="AY163" s="19" t="s">
        <v>159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260</v>
      </c>
      <c r="BM163" s="217" t="s">
        <v>2303</v>
      </c>
    </row>
    <row r="164" s="2" customFormat="1" ht="16.5" customHeight="1">
      <c r="A164" s="40"/>
      <c r="B164" s="41"/>
      <c r="C164" s="206" t="s">
        <v>619</v>
      </c>
      <c r="D164" s="206" t="s">
        <v>161</v>
      </c>
      <c r="E164" s="207" t="s">
        <v>2304</v>
      </c>
      <c r="F164" s="208" t="s">
        <v>2305</v>
      </c>
      <c r="G164" s="209" t="s">
        <v>235</v>
      </c>
      <c r="H164" s="210">
        <v>9</v>
      </c>
      <c r="I164" s="211"/>
      <c r="J164" s="212">
        <f>ROUND(I164*H164,2)</f>
        <v>0</v>
      </c>
      <c r="K164" s="208" t="s">
        <v>165</v>
      </c>
      <c r="L164" s="46"/>
      <c r="M164" s="213" t="s">
        <v>19</v>
      </c>
      <c r="N164" s="214" t="s">
        <v>43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0.00085999999999999998</v>
      </c>
      <c r="T164" s="216">
        <f>S164*H164</f>
        <v>0.0077399999999999995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260</v>
      </c>
      <c r="AT164" s="217" t="s">
        <v>161</v>
      </c>
      <c r="AU164" s="217" t="s">
        <v>82</v>
      </c>
      <c r="AY164" s="19" t="s">
        <v>159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80</v>
      </c>
      <c r="BK164" s="218">
        <f>ROUND(I164*H164,2)</f>
        <v>0</v>
      </c>
      <c r="BL164" s="19" t="s">
        <v>260</v>
      </c>
      <c r="BM164" s="217" t="s">
        <v>2306</v>
      </c>
    </row>
    <row r="165" s="2" customFormat="1" ht="16.5" customHeight="1">
      <c r="A165" s="40"/>
      <c r="B165" s="41"/>
      <c r="C165" s="206" t="s">
        <v>626</v>
      </c>
      <c r="D165" s="206" t="s">
        <v>161</v>
      </c>
      <c r="E165" s="207" t="s">
        <v>2307</v>
      </c>
      <c r="F165" s="208" t="s">
        <v>2308</v>
      </c>
      <c r="G165" s="209" t="s">
        <v>235</v>
      </c>
      <c r="H165" s="210">
        <v>8</v>
      </c>
      <c r="I165" s="211"/>
      <c r="J165" s="212">
        <f>ROUND(I165*H165,2)</f>
        <v>0</v>
      </c>
      <c r="K165" s="208" t="s">
        <v>165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0.00084999999999999995</v>
      </c>
      <c r="T165" s="216">
        <f>S165*H165</f>
        <v>0.0067999999999999996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260</v>
      </c>
      <c r="AT165" s="217" t="s">
        <v>161</v>
      </c>
      <c r="AU165" s="217" t="s">
        <v>82</v>
      </c>
      <c r="AY165" s="19" t="s">
        <v>159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260</v>
      </c>
      <c r="BM165" s="217" t="s">
        <v>2309</v>
      </c>
    </row>
    <row r="166" s="2" customFormat="1" ht="16.5" customHeight="1">
      <c r="A166" s="40"/>
      <c r="B166" s="41"/>
      <c r="C166" s="206" t="s">
        <v>630</v>
      </c>
      <c r="D166" s="206" t="s">
        <v>161</v>
      </c>
      <c r="E166" s="207" t="s">
        <v>2310</v>
      </c>
      <c r="F166" s="208" t="s">
        <v>2311</v>
      </c>
      <c r="G166" s="209" t="s">
        <v>235</v>
      </c>
      <c r="H166" s="210">
        <v>2</v>
      </c>
      <c r="I166" s="211"/>
      <c r="J166" s="212">
        <f>ROUND(I166*H166,2)</f>
        <v>0</v>
      </c>
      <c r="K166" s="208" t="s">
        <v>19</v>
      </c>
      <c r="L166" s="46"/>
      <c r="M166" s="213" t="s">
        <v>19</v>
      </c>
      <c r="N166" s="214" t="s">
        <v>43</v>
      </c>
      <c r="O166" s="86"/>
      <c r="P166" s="215">
        <f>O166*H166</f>
        <v>0</v>
      </c>
      <c r="Q166" s="215">
        <v>0.00027</v>
      </c>
      <c r="R166" s="215">
        <f>Q166*H166</f>
        <v>0.00054000000000000001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260</v>
      </c>
      <c r="AT166" s="217" t="s">
        <v>161</v>
      </c>
      <c r="AU166" s="217" t="s">
        <v>82</v>
      </c>
      <c r="AY166" s="19" t="s">
        <v>159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80</v>
      </c>
      <c r="BK166" s="218">
        <f>ROUND(I166*H166,2)</f>
        <v>0</v>
      </c>
      <c r="BL166" s="19" t="s">
        <v>260</v>
      </c>
      <c r="BM166" s="217" t="s">
        <v>2312</v>
      </c>
    </row>
    <row r="167" s="2" customFormat="1" ht="16.5" customHeight="1">
      <c r="A167" s="40"/>
      <c r="B167" s="41"/>
      <c r="C167" s="206" t="s">
        <v>637</v>
      </c>
      <c r="D167" s="206" t="s">
        <v>161</v>
      </c>
      <c r="E167" s="207" t="s">
        <v>2313</v>
      </c>
      <c r="F167" s="208" t="s">
        <v>2314</v>
      </c>
      <c r="G167" s="209" t="s">
        <v>235</v>
      </c>
      <c r="H167" s="210">
        <v>3</v>
      </c>
      <c r="I167" s="211"/>
      <c r="J167" s="212">
        <f>ROUND(I167*H167,2)</f>
        <v>0</v>
      </c>
      <c r="K167" s="208" t="s">
        <v>165</v>
      </c>
      <c r="L167" s="46"/>
      <c r="M167" s="213" t="s">
        <v>19</v>
      </c>
      <c r="N167" s="214" t="s">
        <v>43</v>
      </c>
      <c r="O167" s="86"/>
      <c r="P167" s="215">
        <f>O167*H167</f>
        <v>0</v>
      </c>
      <c r="Q167" s="215">
        <v>0.00054000000000000001</v>
      </c>
      <c r="R167" s="215">
        <f>Q167*H167</f>
        <v>0.0016199999999999999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260</v>
      </c>
      <c r="AT167" s="217" t="s">
        <v>161</v>
      </c>
      <c r="AU167" s="217" t="s">
        <v>82</v>
      </c>
      <c r="AY167" s="19" t="s">
        <v>159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80</v>
      </c>
      <c r="BK167" s="218">
        <f>ROUND(I167*H167,2)</f>
        <v>0</v>
      </c>
      <c r="BL167" s="19" t="s">
        <v>260</v>
      </c>
      <c r="BM167" s="217" t="s">
        <v>2315</v>
      </c>
    </row>
    <row r="168" s="2" customFormat="1" ht="16.5" customHeight="1">
      <c r="A168" s="40"/>
      <c r="B168" s="41"/>
      <c r="C168" s="206" t="s">
        <v>643</v>
      </c>
      <c r="D168" s="206" t="s">
        <v>161</v>
      </c>
      <c r="E168" s="207" t="s">
        <v>2316</v>
      </c>
      <c r="F168" s="208" t="s">
        <v>2317</v>
      </c>
      <c r="G168" s="209" t="s">
        <v>235</v>
      </c>
      <c r="H168" s="210">
        <v>2</v>
      </c>
      <c r="I168" s="211"/>
      <c r="J168" s="212">
        <f>ROUND(I168*H168,2)</f>
        <v>0</v>
      </c>
      <c r="K168" s="208" t="s">
        <v>165</v>
      </c>
      <c r="L168" s="46"/>
      <c r="M168" s="213" t="s">
        <v>19</v>
      </c>
      <c r="N168" s="214" t="s">
        <v>43</v>
      </c>
      <c r="O168" s="86"/>
      <c r="P168" s="215">
        <f>O168*H168</f>
        <v>0</v>
      </c>
      <c r="Q168" s="215">
        <v>0.00027999999999999998</v>
      </c>
      <c r="R168" s="215">
        <f>Q168*H168</f>
        <v>0.00055999999999999995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260</v>
      </c>
      <c r="AT168" s="217" t="s">
        <v>161</v>
      </c>
      <c r="AU168" s="217" t="s">
        <v>82</v>
      </c>
      <c r="AY168" s="19" t="s">
        <v>159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80</v>
      </c>
      <c r="BK168" s="218">
        <f>ROUND(I168*H168,2)</f>
        <v>0</v>
      </c>
      <c r="BL168" s="19" t="s">
        <v>260</v>
      </c>
      <c r="BM168" s="217" t="s">
        <v>2318</v>
      </c>
    </row>
    <row r="169" s="2" customFormat="1" ht="16.5" customHeight="1">
      <c r="A169" s="40"/>
      <c r="B169" s="41"/>
      <c r="C169" s="206" t="s">
        <v>647</v>
      </c>
      <c r="D169" s="206" t="s">
        <v>161</v>
      </c>
      <c r="E169" s="207" t="s">
        <v>2319</v>
      </c>
      <c r="F169" s="208" t="s">
        <v>2320</v>
      </c>
      <c r="G169" s="209" t="s">
        <v>235</v>
      </c>
      <c r="H169" s="210">
        <v>1</v>
      </c>
      <c r="I169" s="211"/>
      <c r="J169" s="212">
        <f>ROUND(I169*H169,2)</f>
        <v>0</v>
      </c>
      <c r="K169" s="208" t="s">
        <v>165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0.00027999999999999998</v>
      </c>
      <c r="R169" s="215">
        <f>Q169*H169</f>
        <v>0.00027999999999999998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260</v>
      </c>
      <c r="AT169" s="217" t="s">
        <v>161</v>
      </c>
      <c r="AU169" s="217" t="s">
        <v>82</v>
      </c>
      <c r="AY169" s="19" t="s">
        <v>159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260</v>
      </c>
      <c r="BM169" s="217" t="s">
        <v>2321</v>
      </c>
    </row>
    <row r="170" s="2" customFormat="1" ht="16.5" customHeight="1">
      <c r="A170" s="40"/>
      <c r="B170" s="41"/>
      <c r="C170" s="206" t="s">
        <v>652</v>
      </c>
      <c r="D170" s="206" t="s">
        <v>161</v>
      </c>
      <c r="E170" s="207" t="s">
        <v>2322</v>
      </c>
      <c r="F170" s="208" t="s">
        <v>2323</v>
      </c>
      <c r="G170" s="209" t="s">
        <v>235</v>
      </c>
      <c r="H170" s="210">
        <v>4</v>
      </c>
      <c r="I170" s="211"/>
      <c r="J170" s="212">
        <f>ROUND(I170*H170,2)</f>
        <v>0</v>
      </c>
      <c r="K170" s="208" t="s">
        <v>165</v>
      </c>
      <c r="L170" s="46"/>
      <c r="M170" s="213" t="s">
        <v>19</v>
      </c>
      <c r="N170" s="214" t="s">
        <v>43</v>
      </c>
      <c r="O170" s="86"/>
      <c r="P170" s="215">
        <f>O170*H170</f>
        <v>0</v>
      </c>
      <c r="Q170" s="215">
        <v>0.00031</v>
      </c>
      <c r="R170" s="215">
        <f>Q170*H170</f>
        <v>0.00124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260</v>
      </c>
      <c r="AT170" s="217" t="s">
        <v>161</v>
      </c>
      <c r="AU170" s="217" t="s">
        <v>82</v>
      </c>
      <c r="AY170" s="19" t="s">
        <v>159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260</v>
      </c>
      <c r="BM170" s="217" t="s">
        <v>2324</v>
      </c>
    </row>
    <row r="171" s="2" customFormat="1" ht="24.15" customHeight="1">
      <c r="A171" s="40"/>
      <c r="B171" s="41"/>
      <c r="C171" s="206" t="s">
        <v>658</v>
      </c>
      <c r="D171" s="206" t="s">
        <v>161</v>
      </c>
      <c r="E171" s="207" t="s">
        <v>2325</v>
      </c>
      <c r="F171" s="208" t="s">
        <v>2326</v>
      </c>
      <c r="G171" s="209" t="s">
        <v>207</v>
      </c>
      <c r="H171" s="210">
        <v>0.17999999999999999</v>
      </c>
      <c r="I171" s="211"/>
      <c r="J171" s="212">
        <f>ROUND(I171*H171,2)</f>
        <v>0</v>
      </c>
      <c r="K171" s="208" t="s">
        <v>165</v>
      </c>
      <c r="L171" s="46"/>
      <c r="M171" s="213" t="s">
        <v>19</v>
      </c>
      <c r="N171" s="214" t="s">
        <v>43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260</v>
      </c>
      <c r="AT171" s="217" t="s">
        <v>161</v>
      </c>
      <c r="AU171" s="217" t="s">
        <v>82</v>
      </c>
      <c r="AY171" s="19" t="s">
        <v>159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80</v>
      </c>
      <c r="BK171" s="218">
        <f>ROUND(I171*H171,2)</f>
        <v>0</v>
      </c>
      <c r="BL171" s="19" t="s">
        <v>260</v>
      </c>
      <c r="BM171" s="217" t="s">
        <v>2327</v>
      </c>
    </row>
    <row r="172" s="12" customFormat="1" ht="22.8" customHeight="1">
      <c r="A172" s="12"/>
      <c r="B172" s="190"/>
      <c r="C172" s="191"/>
      <c r="D172" s="192" t="s">
        <v>71</v>
      </c>
      <c r="E172" s="204" t="s">
        <v>2328</v>
      </c>
      <c r="F172" s="204" t="s">
        <v>2329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SUM(P173:P177)</f>
        <v>0</v>
      </c>
      <c r="Q172" s="198"/>
      <c r="R172" s="199">
        <f>SUM(R173:R177)</f>
        <v>0.019700000000000002</v>
      </c>
      <c r="S172" s="198"/>
      <c r="T172" s="200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1" t="s">
        <v>82</v>
      </c>
      <c r="AT172" s="202" t="s">
        <v>71</v>
      </c>
      <c r="AU172" s="202" t="s">
        <v>80</v>
      </c>
      <c r="AY172" s="201" t="s">
        <v>159</v>
      </c>
      <c r="BK172" s="203">
        <f>SUM(BK173:BK177)</f>
        <v>0</v>
      </c>
    </row>
    <row r="173" s="2" customFormat="1" ht="16.5" customHeight="1">
      <c r="A173" s="40"/>
      <c r="B173" s="41"/>
      <c r="C173" s="206" t="s">
        <v>667</v>
      </c>
      <c r="D173" s="206" t="s">
        <v>161</v>
      </c>
      <c r="E173" s="207" t="s">
        <v>2330</v>
      </c>
      <c r="F173" s="208" t="s">
        <v>2331</v>
      </c>
      <c r="G173" s="209" t="s">
        <v>929</v>
      </c>
      <c r="H173" s="210">
        <v>1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0.0091999999999999998</v>
      </c>
      <c r="R173" s="215">
        <f>Q173*H173</f>
        <v>0.0091999999999999998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260</v>
      </c>
      <c r="AT173" s="217" t="s">
        <v>161</v>
      </c>
      <c r="AU173" s="217" t="s">
        <v>82</v>
      </c>
      <c r="AY173" s="19" t="s">
        <v>159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260</v>
      </c>
      <c r="BM173" s="217" t="s">
        <v>2332</v>
      </c>
    </row>
    <row r="174" s="2" customFormat="1" ht="16.5" customHeight="1">
      <c r="A174" s="40"/>
      <c r="B174" s="41"/>
      <c r="C174" s="206" t="s">
        <v>674</v>
      </c>
      <c r="D174" s="206" t="s">
        <v>161</v>
      </c>
      <c r="E174" s="207" t="s">
        <v>2333</v>
      </c>
      <c r="F174" s="208" t="s">
        <v>2334</v>
      </c>
      <c r="G174" s="209" t="s">
        <v>929</v>
      </c>
      <c r="H174" s="210">
        <v>1</v>
      </c>
      <c r="I174" s="211"/>
      <c r="J174" s="212">
        <f>ROUND(I174*H174,2)</f>
        <v>0</v>
      </c>
      <c r="K174" s="208" t="s">
        <v>19</v>
      </c>
      <c r="L174" s="46"/>
      <c r="M174" s="213" t="s">
        <v>19</v>
      </c>
      <c r="N174" s="214" t="s">
        <v>43</v>
      </c>
      <c r="O174" s="86"/>
      <c r="P174" s="215">
        <f>O174*H174</f>
        <v>0</v>
      </c>
      <c r="Q174" s="215">
        <v>0.0091999999999999998</v>
      </c>
      <c r="R174" s="215">
        <f>Q174*H174</f>
        <v>0.0091999999999999998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260</v>
      </c>
      <c r="AT174" s="217" t="s">
        <v>161</v>
      </c>
      <c r="AU174" s="217" t="s">
        <v>82</v>
      </c>
      <c r="AY174" s="19" t="s">
        <v>159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80</v>
      </c>
      <c r="BK174" s="218">
        <f>ROUND(I174*H174,2)</f>
        <v>0</v>
      </c>
      <c r="BL174" s="19" t="s">
        <v>260</v>
      </c>
      <c r="BM174" s="217" t="s">
        <v>2335</v>
      </c>
    </row>
    <row r="175" s="2" customFormat="1" ht="16.5" customHeight="1">
      <c r="A175" s="40"/>
      <c r="B175" s="41"/>
      <c r="C175" s="206" t="s">
        <v>678</v>
      </c>
      <c r="D175" s="206" t="s">
        <v>161</v>
      </c>
      <c r="E175" s="207" t="s">
        <v>2336</v>
      </c>
      <c r="F175" s="208" t="s">
        <v>2337</v>
      </c>
      <c r="G175" s="209" t="s">
        <v>929</v>
      </c>
      <c r="H175" s="210">
        <v>2</v>
      </c>
      <c r="I175" s="211"/>
      <c r="J175" s="212">
        <f>ROUND(I175*H175,2)</f>
        <v>0</v>
      </c>
      <c r="K175" s="208" t="s">
        <v>19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0.00014999999999999999</v>
      </c>
      <c r="R175" s="215">
        <f>Q175*H175</f>
        <v>0.00029999999999999997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260</v>
      </c>
      <c r="AT175" s="217" t="s">
        <v>161</v>
      </c>
      <c r="AU175" s="217" t="s">
        <v>82</v>
      </c>
      <c r="AY175" s="19" t="s">
        <v>159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260</v>
      </c>
      <c r="BM175" s="217" t="s">
        <v>2338</v>
      </c>
    </row>
    <row r="176" s="2" customFormat="1" ht="16.5" customHeight="1">
      <c r="A176" s="40"/>
      <c r="B176" s="41"/>
      <c r="C176" s="206" t="s">
        <v>682</v>
      </c>
      <c r="D176" s="206" t="s">
        <v>161</v>
      </c>
      <c r="E176" s="207" t="s">
        <v>2339</v>
      </c>
      <c r="F176" s="208" t="s">
        <v>2340</v>
      </c>
      <c r="G176" s="209" t="s">
        <v>929</v>
      </c>
      <c r="H176" s="210">
        <v>2</v>
      </c>
      <c r="I176" s="211"/>
      <c r="J176" s="212">
        <f>ROUND(I176*H176,2)</f>
        <v>0</v>
      </c>
      <c r="K176" s="208" t="s">
        <v>165</v>
      </c>
      <c r="L176" s="46"/>
      <c r="M176" s="213" t="s">
        <v>19</v>
      </c>
      <c r="N176" s="214" t="s">
        <v>43</v>
      </c>
      <c r="O176" s="86"/>
      <c r="P176" s="215">
        <f>O176*H176</f>
        <v>0</v>
      </c>
      <c r="Q176" s="215">
        <v>0.00050000000000000001</v>
      </c>
      <c r="R176" s="215">
        <f>Q176*H176</f>
        <v>0.001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260</v>
      </c>
      <c r="AT176" s="217" t="s">
        <v>161</v>
      </c>
      <c r="AU176" s="217" t="s">
        <v>82</v>
      </c>
      <c r="AY176" s="19" t="s">
        <v>159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260</v>
      </c>
      <c r="BM176" s="217" t="s">
        <v>2341</v>
      </c>
    </row>
    <row r="177" s="2" customFormat="1" ht="24.15" customHeight="1">
      <c r="A177" s="40"/>
      <c r="B177" s="41"/>
      <c r="C177" s="206" t="s">
        <v>687</v>
      </c>
      <c r="D177" s="206" t="s">
        <v>161</v>
      </c>
      <c r="E177" s="207" t="s">
        <v>2342</v>
      </c>
      <c r="F177" s="208" t="s">
        <v>2343</v>
      </c>
      <c r="G177" s="209" t="s">
        <v>207</v>
      </c>
      <c r="H177" s="210">
        <v>0.02</v>
      </c>
      <c r="I177" s="211"/>
      <c r="J177" s="212">
        <f>ROUND(I177*H177,2)</f>
        <v>0</v>
      </c>
      <c r="K177" s="208" t="s">
        <v>165</v>
      </c>
      <c r="L177" s="46"/>
      <c r="M177" s="283" t="s">
        <v>19</v>
      </c>
      <c r="N177" s="284" t="s">
        <v>43</v>
      </c>
      <c r="O177" s="285"/>
      <c r="P177" s="286">
        <f>O177*H177</f>
        <v>0</v>
      </c>
      <c r="Q177" s="286">
        <v>0</v>
      </c>
      <c r="R177" s="286">
        <f>Q177*H177</f>
        <v>0</v>
      </c>
      <c r="S177" s="286">
        <v>0</v>
      </c>
      <c r="T177" s="287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260</v>
      </c>
      <c r="AT177" s="217" t="s">
        <v>161</v>
      </c>
      <c r="AU177" s="217" t="s">
        <v>82</v>
      </c>
      <c r="AY177" s="19" t="s">
        <v>159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260</v>
      </c>
      <c r="BM177" s="217" t="s">
        <v>2344</v>
      </c>
    </row>
    <row r="178" s="2" customFormat="1" ht="6.96" customHeight="1">
      <c r="A178" s="40"/>
      <c r="B178" s="61"/>
      <c r="C178" s="62"/>
      <c r="D178" s="62"/>
      <c r="E178" s="62"/>
      <c r="F178" s="62"/>
      <c r="G178" s="62"/>
      <c r="H178" s="62"/>
      <c r="I178" s="62"/>
      <c r="J178" s="62"/>
      <c r="K178" s="62"/>
      <c r="L178" s="46"/>
      <c r="M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</row>
  </sheetData>
  <sheetProtection sheet="1" autoFilter="0" formatColumns="0" formatRows="0" objects="1" scenarios="1" spinCount="100000" saltValue="96QfGS65YRahB4hr+79eHSR9S1smpjMbmDda1RzF/zXVm8RZbRleymY+yiF4mcTWhNmEgcUuNKmSU8EQ3JhOCg==" hashValue="XOKs+IPx9OV58fxFPkMSROSN5fiTJVrDTt8ltepQtRg2deeSCBVoLoKZV+s+Yhz7ycNhMulntYCsurQ8heYJfA==" algorithmName="SHA-512" password="CEE1"/>
  <autoFilter ref="C87:K17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Cestmistrovství Telč - modernizace dílen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2345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18. 5. 2020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2346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ROUND((SUM(BE89:BE167)),  2)</f>
        <v>0</v>
      </c>
      <c r="G33" s="40"/>
      <c r="H33" s="40"/>
      <c r="I33" s="150">
        <v>0.20999999999999999</v>
      </c>
      <c r="J33" s="149">
        <f>ROUND(((SUM(BE89:BE167))*I33),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ROUND((SUM(BF89:BF167)),  2)</f>
        <v>0</v>
      </c>
      <c r="G34" s="40"/>
      <c r="H34" s="40"/>
      <c r="I34" s="150">
        <v>0.14999999999999999</v>
      </c>
      <c r="J34" s="149">
        <f>ROUND(((SUM(BF89:BF167))*I34),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ROUND((SUM(BG89:BG167)),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ROUND((SUM(BH89:BH167)),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ROUND((SUM(BI89:BI167)),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Cestmistrovství Telč - modernizace dílen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Ústřední vytápění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Telč</v>
      </c>
      <c r="G52" s="42"/>
      <c r="H52" s="42"/>
      <c r="I52" s="34" t="s">
        <v>23</v>
      </c>
      <c r="J52" s="74" t="str">
        <f>IF(J12="","",J12)</f>
        <v>18. 5. 2020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přísp.org., 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Ing.Jiří Jánský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2347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2348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2349</v>
      </c>
      <c r="E62" s="176"/>
      <c r="F62" s="176"/>
      <c r="G62" s="176"/>
      <c r="H62" s="176"/>
      <c r="I62" s="176"/>
      <c r="J62" s="177">
        <f>J102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2350</v>
      </c>
      <c r="E63" s="176"/>
      <c r="F63" s="176"/>
      <c r="G63" s="176"/>
      <c r="H63" s="176"/>
      <c r="I63" s="176"/>
      <c r="J63" s="177">
        <f>J120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2351</v>
      </c>
      <c r="E64" s="176"/>
      <c r="F64" s="176"/>
      <c r="G64" s="176"/>
      <c r="H64" s="176"/>
      <c r="I64" s="176"/>
      <c r="J64" s="177">
        <f>J126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2352</v>
      </c>
      <c r="E65" s="176"/>
      <c r="F65" s="176"/>
      <c r="G65" s="176"/>
      <c r="H65" s="176"/>
      <c r="I65" s="176"/>
      <c r="J65" s="177">
        <f>J134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2353</v>
      </c>
      <c r="E66" s="176"/>
      <c r="F66" s="176"/>
      <c r="G66" s="176"/>
      <c r="H66" s="176"/>
      <c r="I66" s="176"/>
      <c r="J66" s="177">
        <f>J145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2354</v>
      </c>
      <c r="E67" s="176"/>
      <c r="F67" s="176"/>
      <c r="G67" s="176"/>
      <c r="H67" s="176"/>
      <c r="I67" s="176"/>
      <c r="J67" s="177">
        <f>J149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2355</v>
      </c>
      <c r="E68" s="176"/>
      <c r="F68" s="176"/>
      <c r="G68" s="176"/>
      <c r="H68" s="176"/>
      <c r="I68" s="176"/>
      <c r="J68" s="177">
        <f>J157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2356</v>
      </c>
      <c r="E69" s="176"/>
      <c r="F69" s="176"/>
      <c r="G69" s="176"/>
      <c r="H69" s="176"/>
      <c r="I69" s="176"/>
      <c r="J69" s="177">
        <f>J166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144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Cestmistrovství Telč - modernizace dílen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103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03 - Ústřední vytápění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Telč</v>
      </c>
      <c r="G83" s="42"/>
      <c r="H83" s="42"/>
      <c r="I83" s="34" t="s">
        <v>23</v>
      </c>
      <c r="J83" s="74" t="str">
        <f>IF(J12="","",J12)</f>
        <v>18. 5. 2020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25</v>
      </c>
      <c r="D85" s="42"/>
      <c r="E85" s="42"/>
      <c r="F85" s="29" t="str">
        <f>E15</f>
        <v>KSÚSV, přísp.org., Kosovská 1122/16, Jihlava 58601</v>
      </c>
      <c r="G85" s="42"/>
      <c r="H85" s="42"/>
      <c r="I85" s="34" t="s">
        <v>31</v>
      </c>
      <c r="J85" s="38" t="str">
        <f>E21</f>
        <v>Ing.Josef Slabý, Arnolec 30, Jamné 58827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Ing.Jiří Jánský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145</v>
      </c>
      <c r="D88" s="182" t="s">
        <v>57</v>
      </c>
      <c r="E88" s="182" t="s">
        <v>53</v>
      </c>
      <c r="F88" s="182" t="s">
        <v>54</v>
      </c>
      <c r="G88" s="182" t="s">
        <v>146</v>
      </c>
      <c r="H88" s="182" t="s">
        <v>147</v>
      </c>
      <c r="I88" s="182" t="s">
        <v>148</v>
      </c>
      <c r="J88" s="182" t="s">
        <v>107</v>
      </c>
      <c r="K88" s="183" t="s">
        <v>149</v>
      </c>
      <c r="L88" s="184"/>
      <c r="M88" s="94" t="s">
        <v>19</v>
      </c>
      <c r="N88" s="95" t="s">
        <v>42</v>
      </c>
      <c r="O88" s="95" t="s">
        <v>150</v>
      </c>
      <c r="P88" s="95" t="s">
        <v>151</v>
      </c>
      <c r="Q88" s="95" t="s">
        <v>152</v>
      </c>
      <c r="R88" s="95" t="s">
        <v>153</v>
      </c>
      <c r="S88" s="95" t="s">
        <v>154</v>
      </c>
      <c r="T88" s="96" t="s">
        <v>155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156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</f>
        <v>0</v>
      </c>
      <c r="Q89" s="98"/>
      <c r="R89" s="187">
        <f>R90</f>
        <v>0</v>
      </c>
      <c r="S89" s="98"/>
      <c r="T89" s="188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108</v>
      </c>
      <c r="BK89" s="189">
        <f>BK90</f>
        <v>0</v>
      </c>
    </row>
    <row r="90" s="12" customFormat="1" ht="25.92" customHeight="1">
      <c r="A90" s="12"/>
      <c r="B90" s="190"/>
      <c r="C90" s="191"/>
      <c r="D90" s="192" t="s">
        <v>71</v>
      </c>
      <c r="E90" s="193" t="s">
        <v>2357</v>
      </c>
      <c r="F90" s="193" t="s">
        <v>2358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P91+P102+P120+P126+P134+P145+P149+P157+P166</f>
        <v>0</v>
      </c>
      <c r="Q90" s="198"/>
      <c r="R90" s="199">
        <f>R91+R102+R120+R126+R134+R145+R149+R157+R166</f>
        <v>0</v>
      </c>
      <c r="S90" s="198"/>
      <c r="T90" s="200">
        <f>T91+T102+T120+T126+T134+T145+T149+T157+T166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80</v>
      </c>
      <c r="AT90" s="202" t="s">
        <v>71</v>
      </c>
      <c r="AU90" s="202" t="s">
        <v>72</v>
      </c>
      <c r="AY90" s="201" t="s">
        <v>159</v>
      </c>
      <c r="BK90" s="203">
        <f>BK91+BK102+BK120+BK126+BK134+BK145+BK149+BK157+BK166</f>
        <v>0</v>
      </c>
    </row>
    <row r="91" s="12" customFormat="1" ht="22.8" customHeight="1">
      <c r="A91" s="12"/>
      <c r="B91" s="190"/>
      <c r="C91" s="191"/>
      <c r="D91" s="192" t="s">
        <v>71</v>
      </c>
      <c r="E91" s="204" t="s">
        <v>2359</v>
      </c>
      <c r="F91" s="204" t="s">
        <v>2360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SUM(P92:P101)</f>
        <v>0</v>
      </c>
      <c r="Q91" s="198"/>
      <c r="R91" s="199">
        <f>SUM(R92:R101)</f>
        <v>0</v>
      </c>
      <c r="S91" s="198"/>
      <c r="T91" s="200">
        <f>SUM(T92:T101)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80</v>
      </c>
      <c r="AT91" s="202" t="s">
        <v>71</v>
      </c>
      <c r="AU91" s="202" t="s">
        <v>80</v>
      </c>
      <c r="AY91" s="201" t="s">
        <v>159</v>
      </c>
      <c r="BK91" s="203">
        <f>SUM(BK92:BK101)</f>
        <v>0</v>
      </c>
    </row>
    <row r="92" s="2" customFormat="1" ht="16.5" customHeight="1">
      <c r="A92" s="40"/>
      <c r="B92" s="41"/>
      <c r="C92" s="206" t="s">
        <v>80</v>
      </c>
      <c r="D92" s="206" t="s">
        <v>161</v>
      </c>
      <c r="E92" s="207" t="s">
        <v>2361</v>
      </c>
      <c r="F92" s="208" t="s">
        <v>2362</v>
      </c>
      <c r="G92" s="209" t="s">
        <v>2363</v>
      </c>
      <c r="H92" s="210">
        <v>1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260</v>
      </c>
      <c r="AT92" s="217" t="s">
        <v>161</v>
      </c>
      <c r="AU92" s="217" t="s">
        <v>82</v>
      </c>
      <c r="AY92" s="19" t="s">
        <v>159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260</v>
      </c>
      <c r="BM92" s="217" t="s">
        <v>82</v>
      </c>
    </row>
    <row r="93" s="2" customFormat="1" ht="21.75" customHeight="1">
      <c r="A93" s="40"/>
      <c r="B93" s="41"/>
      <c r="C93" s="206" t="s">
        <v>82</v>
      </c>
      <c r="D93" s="206" t="s">
        <v>161</v>
      </c>
      <c r="E93" s="207" t="s">
        <v>2364</v>
      </c>
      <c r="F93" s="208" t="s">
        <v>2365</v>
      </c>
      <c r="G93" s="209" t="s">
        <v>2363</v>
      </c>
      <c r="H93" s="210">
        <v>1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260</v>
      </c>
      <c r="AT93" s="217" t="s">
        <v>161</v>
      </c>
      <c r="AU93" s="217" t="s">
        <v>82</v>
      </c>
      <c r="AY93" s="19" t="s">
        <v>159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260</v>
      </c>
      <c r="BM93" s="217" t="s">
        <v>166</v>
      </c>
    </row>
    <row r="94" s="2" customFormat="1" ht="16.5" customHeight="1">
      <c r="A94" s="40"/>
      <c r="B94" s="41"/>
      <c r="C94" s="206" t="s">
        <v>174</v>
      </c>
      <c r="D94" s="206" t="s">
        <v>161</v>
      </c>
      <c r="E94" s="207" t="s">
        <v>2366</v>
      </c>
      <c r="F94" s="208" t="s">
        <v>2367</v>
      </c>
      <c r="G94" s="209" t="s">
        <v>2363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260</v>
      </c>
      <c r="AT94" s="217" t="s">
        <v>161</v>
      </c>
      <c r="AU94" s="217" t="s">
        <v>82</v>
      </c>
      <c r="AY94" s="19" t="s">
        <v>159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260</v>
      </c>
      <c r="BM94" s="217" t="s">
        <v>199</v>
      </c>
    </row>
    <row r="95" s="2" customFormat="1" ht="16.5" customHeight="1">
      <c r="A95" s="40"/>
      <c r="B95" s="41"/>
      <c r="C95" s="206" t="s">
        <v>166</v>
      </c>
      <c r="D95" s="206" t="s">
        <v>161</v>
      </c>
      <c r="E95" s="207" t="s">
        <v>2368</v>
      </c>
      <c r="F95" s="208" t="s">
        <v>2369</v>
      </c>
      <c r="G95" s="209" t="s">
        <v>2363</v>
      </c>
      <c r="H95" s="210">
        <v>1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43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260</v>
      </c>
      <c r="AT95" s="217" t="s">
        <v>161</v>
      </c>
      <c r="AU95" s="217" t="s">
        <v>82</v>
      </c>
      <c r="AY95" s="19" t="s">
        <v>159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260</v>
      </c>
      <c r="BM95" s="217" t="s">
        <v>210</v>
      </c>
    </row>
    <row r="96" s="2" customFormat="1" ht="16.5" customHeight="1">
      <c r="A96" s="40"/>
      <c r="B96" s="41"/>
      <c r="C96" s="206" t="s">
        <v>194</v>
      </c>
      <c r="D96" s="206" t="s">
        <v>161</v>
      </c>
      <c r="E96" s="207" t="s">
        <v>2370</v>
      </c>
      <c r="F96" s="208" t="s">
        <v>2371</v>
      </c>
      <c r="G96" s="209" t="s">
        <v>2363</v>
      </c>
      <c r="H96" s="210">
        <v>1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260</v>
      </c>
      <c r="AT96" s="217" t="s">
        <v>161</v>
      </c>
      <c r="AU96" s="217" t="s">
        <v>82</v>
      </c>
      <c r="AY96" s="19" t="s">
        <v>159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260</v>
      </c>
      <c r="BM96" s="217" t="s">
        <v>226</v>
      </c>
    </row>
    <row r="97" s="2" customFormat="1" ht="16.5" customHeight="1">
      <c r="A97" s="40"/>
      <c r="B97" s="41"/>
      <c r="C97" s="206" t="s">
        <v>199</v>
      </c>
      <c r="D97" s="206" t="s">
        <v>161</v>
      </c>
      <c r="E97" s="207" t="s">
        <v>2372</v>
      </c>
      <c r="F97" s="208" t="s">
        <v>2373</v>
      </c>
      <c r="G97" s="209" t="s">
        <v>2363</v>
      </c>
      <c r="H97" s="210">
        <v>1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260</v>
      </c>
      <c r="AT97" s="217" t="s">
        <v>161</v>
      </c>
      <c r="AU97" s="217" t="s">
        <v>82</v>
      </c>
      <c r="AY97" s="19" t="s">
        <v>159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260</v>
      </c>
      <c r="BM97" s="217" t="s">
        <v>238</v>
      </c>
    </row>
    <row r="98" s="2" customFormat="1" ht="16.5" customHeight="1">
      <c r="A98" s="40"/>
      <c r="B98" s="41"/>
      <c r="C98" s="206" t="s">
        <v>204</v>
      </c>
      <c r="D98" s="206" t="s">
        <v>161</v>
      </c>
      <c r="E98" s="207" t="s">
        <v>2374</v>
      </c>
      <c r="F98" s="208" t="s">
        <v>2375</v>
      </c>
      <c r="G98" s="209" t="s">
        <v>2363</v>
      </c>
      <c r="H98" s="210">
        <v>1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260</v>
      </c>
      <c r="AT98" s="217" t="s">
        <v>161</v>
      </c>
      <c r="AU98" s="217" t="s">
        <v>82</v>
      </c>
      <c r="AY98" s="19" t="s">
        <v>159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260</v>
      </c>
      <c r="BM98" s="217" t="s">
        <v>248</v>
      </c>
    </row>
    <row r="99" s="2" customFormat="1" ht="16.5" customHeight="1">
      <c r="A99" s="40"/>
      <c r="B99" s="41"/>
      <c r="C99" s="206" t="s">
        <v>210</v>
      </c>
      <c r="D99" s="206" t="s">
        <v>161</v>
      </c>
      <c r="E99" s="207" t="s">
        <v>2376</v>
      </c>
      <c r="F99" s="208" t="s">
        <v>2377</v>
      </c>
      <c r="G99" s="209" t="s">
        <v>2363</v>
      </c>
      <c r="H99" s="210">
        <v>1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260</v>
      </c>
      <c r="AT99" s="217" t="s">
        <v>161</v>
      </c>
      <c r="AU99" s="217" t="s">
        <v>82</v>
      </c>
      <c r="AY99" s="19" t="s">
        <v>159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260</v>
      </c>
      <c r="BM99" s="217" t="s">
        <v>260</v>
      </c>
    </row>
    <row r="100" s="2" customFormat="1" ht="16.5" customHeight="1">
      <c r="A100" s="40"/>
      <c r="B100" s="41"/>
      <c r="C100" s="206" t="s">
        <v>216</v>
      </c>
      <c r="D100" s="206" t="s">
        <v>161</v>
      </c>
      <c r="E100" s="207" t="s">
        <v>2378</v>
      </c>
      <c r="F100" s="208" t="s">
        <v>2379</v>
      </c>
      <c r="G100" s="209" t="s">
        <v>2363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260</v>
      </c>
      <c r="AT100" s="217" t="s">
        <v>161</v>
      </c>
      <c r="AU100" s="217" t="s">
        <v>82</v>
      </c>
      <c r="AY100" s="19" t="s">
        <v>159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260</v>
      </c>
      <c r="BM100" s="217" t="s">
        <v>273</v>
      </c>
    </row>
    <row r="101" s="2" customFormat="1" ht="16.5" customHeight="1">
      <c r="A101" s="40"/>
      <c r="B101" s="41"/>
      <c r="C101" s="206" t="s">
        <v>226</v>
      </c>
      <c r="D101" s="206" t="s">
        <v>161</v>
      </c>
      <c r="E101" s="207" t="s">
        <v>2380</v>
      </c>
      <c r="F101" s="208" t="s">
        <v>2381</v>
      </c>
      <c r="G101" s="209" t="s">
        <v>2363</v>
      </c>
      <c r="H101" s="210">
        <v>1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260</v>
      </c>
      <c r="AT101" s="217" t="s">
        <v>161</v>
      </c>
      <c r="AU101" s="217" t="s">
        <v>82</v>
      </c>
      <c r="AY101" s="19" t="s">
        <v>159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260</v>
      </c>
      <c r="BM101" s="217" t="s">
        <v>284</v>
      </c>
    </row>
    <row r="102" s="12" customFormat="1" ht="22.8" customHeight="1">
      <c r="A102" s="12"/>
      <c r="B102" s="190"/>
      <c r="C102" s="191"/>
      <c r="D102" s="192" t="s">
        <v>71</v>
      </c>
      <c r="E102" s="204" t="s">
        <v>2382</v>
      </c>
      <c r="F102" s="204" t="s">
        <v>2383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SUM(P103:P119)</f>
        <v>0</v>
      </c>
      <c r="Q102" s="198"/>
      <c r="R102" s="199">
        <f>SUM(R103:R119)</f>
        <v>0</v>
      </c>
      <c r="S102" s="198"/>
      <c r="T102" s="200">
        <f>SUM(T103:T119)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80</v>
      </c>
      <c r="AT102" s="202" t="s">
        <v>71</v>
      </c>
      <c r="AU102" s="202" t="s">
        <v>80</v>
      </c>
      <c r="AY102" s="201" t="s">
        <v>159</v>
      </c>
      <c r="BK102" s="203">
        <f>SUM(BK103:BK119)</f>
        <v>0</v>
      </c>
    </row>
    <row r="103" s="2" customFormat="1" ht="16.5" customHeight="1">
      <c r="A103" s="40"/>
      <c r="B103" s="41"/>
      <c r="C103" s="206" t="s">
        <v>232</v>
      </c>
      <c r="D103" s="206" t="s">
        <v>161</v>
      </c>
      <c r="E103" s="207" t="s">
        <v>2384</v>
      </c>
      <c r="F103" s="208" t="s">
        <v>2385</v>
      </c>
      <c r="G103" s="209" t="s">
        <v>2363</v>
      </c>
      <c r="H103" s="210">
        <v>2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260</v>
      </c>
      <c r="AT103" s="217" t="s">
        <v>161</v>
      </c>
      <c r="AU103" s="217" t="s">
        <v>82</v>
      </c>
      <c r="AY103" s="19" t="s">
        <v>159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260</v>
      </c>
      <c r="BM103" s="217" t="s">
        <v>296</v>
      </c>
    </row>
    <row r="104" s="2" customFormat="1" ht="16.5" customHeight="1">
      <c r="A104" s="40"/>
      <c r="B104" s="41"/>
      <c r="C104" s="206" t="s">
        <v>238</v>
      </c>
      <c r="D104" s="206" t="s">
        <v>161</v>
      </c>
      <c r="E104" s="207" t="s">
        <v>2386</v>
      </c>
      <c r="F104" s="208" t="s">
        <v>2387</v>
      </c>
      <c r="G104" s="209" t="s">
        <v>2363</v>
      </c>
      <c r="H104" s="210">
        <v>2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260</v>
      </c>
      <c r="AT104" s="217" t="s">
        <v>161</v>
      </c>
      <c r="AU104" s="217" t="s">
        <v>82</v>
      </c>
      <c r="AY104" s="19" t="s">
        <v>159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260</v>
      </c>
      <c r="BM104" s="217" t="s">
        <v>310</v>
      </c>
    </row>
    <row r="105" s="2" customFormat="1" ht="16.5" customHeight="1">
      <c r="A105" s="40"/>
      <c r="B105" s="41"/>
      <c r="C105" s="206" t="s">
        <v>244</v>
      </c>
      <c r="D105" s="206" t="s">
        <v>161</v>
      </c>
      <c r="E105" s="207" t="s">
        <v>2388</v>
      </c>
      <c r="F105" s="208" t="s">
        <v>2389</v>
      </c>
      <c r="G105" s="209" t="s">
        <v>2363</v>
      </c>
      <c r="H105" s="210">
        <v>2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260</v>
      </c>
      <c r="AT105" s="217" t="s">
        <v>161</v>
      </c>
      <c r="AU105" s="217" t="s">
        <v>82</v>
      </c>
      <c r="AY105" s="19" t="s">
        <v>159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260</v>
      </c>
      <c r="BM105" s="217" t="s">
        <v>332</v>
      </c>
    </row>
    <row r="106" s="2" customFormat="1" ht="16.5" customHeight="1">
      <c r="A106" s="40"/>
      <c r="B106" s="41"/>
      <c r="C106" s="206" t="s">
        <v>248</v>
      </c>
      <c r="D106" s="206" t="s">
        <v>161</v>
      </c>
      <c r="E106" s="207" t="s">
        <v>2390</v>
      </c>
      <c r="F106" s="208" t="s">
        <v>2391</v>
      </c>
      <c r="G106" s="209" t="s">
        <v>2363</v>
      </c>
      <c r="H106" s="210">
        <v>2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260</v>
      </c>
      <c r="AT106" s="217" t="s">
        <v>161</v>
      </c>
      <c r="AU106" s="217" t="s">
        <v>82</v>
      </c>
      <c r="AY106" s="19" t="s">
        <v>159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260</v>
      </c>
      <c r="BM106" s="217" t="s">
        <v>374</v>
      </c>
    </row>
    <row r="107" s="2" customFormat="1" ht="16.5" customHeight="1">
      <c r="A107" s="40"/>
      <c r="B107" s="41"/>
      <c r="C107" s="206" t="s">
        <v>8</v>
      </c>
      <c r="D107" s="206" t="s">
        <v>161</v>
      </c>
      <c r="E107" s="207" t="s">
        <v>2392</v>
      </c>
      <c r="F107" s="208" t="s">
        <v>2393</v>
      </c>
      <c r="G107" s="209" t="s">
        <v>2363</v>
      </c>
      <c r="H107" s="210">
        <v>2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260</v>
      </c>
      <c r="AT107" s="217" t="s">
        <v>161</v>
      </c>
      <c r="AU107" s="217" t="s">
        <v>82</v>
      </c>
      <c r="AY107" s="19" t="s">
        <v>159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260</v>
      </c>
      <c r="BM107" s="217" t="s">
        <v>382</v>
      </c>
    </row>
    <row r="108" s="2" customFormat="1" ht="16.5" customHeight="1">
      <c r="A108" s="40"/>
      <c r="B108" s="41"/>
      <c r="C108" s="206" t="s">
        <v>260</v>
      </c>
      <c r="D108" s="206" t="s">
        <v>161</v>
      </c>
      <c r="E108" s="207" t="s">
        <v>2394</v>
      </c>
      <c r="F108" s="208" t="s">
        <v>2395</v>
      </c>
      <c r="G108" s="209" t="s">
        <v>2363</v>
      </c>
      <c r="H108" s="210">
        <v>2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260</v>
      </c>
      <c r="AT108" s="217" t="s">
        <v>161</v>
      </c>
      <c r="AU108" s="217" t="s">
        <v>82</v>
      </c>
      <c r="AY108" s="19" t="s">
        <v>159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260</v>
      </c>
      <c r="BM108" s="217" t="s">
        <v>407</v>
      </c>
    </row>
    <row r="109" s="2" customFormat="1" ht="16.5" customHeight="1">
      <c r="A109" s="40"/>
      <c r="B109" s="41"/>
      <c r="C109" s="206" t="s">
        <v>267</v>
      </c>
      <c r="D109" s="206" t="s">
        <v>161</v>
      </c>
      <c r="E109" s="207" t="s">
        <v>2396</v>
      </c>
      <c r="F109" s="208" t="s">
        <v>2397</v>
      </c>
      <c r="G109" s="209" t="s">
        <v>2363</v>
      </c>
      <c r="H109" s="210">
        <v>2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260</v>
      </c>
      <c r="AT109" s="217" t="s">
        <v>161</v>
      </c>
      <c r="AU109" s="217" t="s">
        <v>82</v>
      </c>
      <c r="AY109" s="19" t="s">
        <v>159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260</v>
      </c>
      <c r="BM109" s="217" t="s">
        <v>418</v>
      </c>
    </row>
    <row r="110" s="2" customFormat="1" ht="16.5" customHeight="1">
      <c r="A110" s="40"/>
      <c r="B110" s="41"/>
      <c r="C110" s="206" t="s">
        <v>273</v>
      </c>
      <c r="D110" s="206" t="s">
        <v>161</v>
      </c>
      <c r="E110" s="207" t="s">
        <v>2398</v>
      </c>
      <c r="F110" s="208" t="s">
        <v>2399</v>
      </c>
      <c r="G110" s="209" t="s">
        <v>2363</v>
      </c>
      <c r="H110" s="210">
        <v>2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260</v>
      </c>
      <c r="AT110" s="217" t="s">
        <v>161</v>
      </c>
      <c r="AU110" s="217" t="s">
        <v>82</v>
      </c>
      <c r="AY110" s="19" t="s">
        <v>159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260</v>
      </c>
      <c r="BM110" s="217" t="s">
        <v>428</v>
      </c>
    </row>
    <row r="111" s="2" customFormat="1" ht="24.15" customHeight="1">
      <c r="A111" s="40"/>
      <c r="B111" s="41"/>
      <c r="C111" s="206" t="s">
        <v>278</v>
      </c>
      <c r="D111" s="206" t="s">
        <v>161</v>
      </c>
      <c r="E111" s="207" t="s">
        <v>2400</v>
      </c>
      <c r="F111" s="208" t="s">
        <v>2401</v>
      </c>
      <c r="G111" s="209" t="s">
        <v>19</v>
      </c>
      <c r="H111" s="210">
        <v>2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260</v>
      </c>
      <c r="AT111" s="217" t="s">
        <v>161</v>
      </c>
      <c r="AU111" s="217" t="s">
        <v>82</v>
      </c>
      <c r="AY111" s="19" t="s">
        <v>159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260</v>
      </c>
      <c r="BM111" s="217" t="s">
        <v>437</v>
      </c>
    </row>
    <row r="112" s="2" customFormat="1" ht="16.5" customHeight="1">
      <c r="A112" s="40"/>
      <c r="B112" s="41"/>
      <c r="C112" s="206" t="s">
        <v>284</v>
      </c>
      <c r="D112" s="206" t="s">
        <v>161</v>
      </c>
      <c r="E112" s="207" t="s">
        <v>2402</v>
      </c>
      <c r="F112" s="208" t="s">
        <v>2403</v>
      </c>
      <c r="G112" s="209" t="s">
        <v>2363</v>
      </c>
      <c r="H112" s="210">
        <v>16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260</v>
      </c>
      <c r="AT112" s="217" t="s">
        <v>161</v>
      </c>
      <c r="AU112" s="217" t="s">
        <v>82</v>
      </c>
      <c r="AY112" s="19" t="s">
        <v>159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260</v>
      </c>
      <c r="BM112" s="217" t="s">
        <v>448</v>
      </c>
    </row>
    <row r="113" s="2" customFormat="1" ht="16.5" customHeight="1">
      <c r="A113" s="40"/>
      <c r="B113" s="41"/>
      <c r="C113" s="206" t="s">
        <v>7</v>
      </c>
      <c r="D113" s="206" t="s">
        <v>161</v>
      </c>
      <c r="E113" s="207" t="s">
        <v>2404</v>
      </c>
      <c r="F113" s="208" t="s">
        <v>2405</v>
      </c>
      <c r="G113" s="209" t="s">
        <v>2363</v>
      </c>
      <c r="H113" s="210">
        <v>2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260</v>
      </c>
      <c r="AT113" s="217" t="s">
        <v>161</v>
      </c>
      <c r="AU113" s="217" t="s">
        <v>82</v>
      </c>
      <c r="AY113" s="19" t="s">
        <v>159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260</v>
      </c>
      <c r="BM113" s="217" t="s">
        <v>460</v>
      </c>
    </row>
    <row r="114" s="2" customFormat="1" ht="21.75" customHeight="1">
      <c r="A114" s="40"/>
      <c r="B114" s="41"/>
      <c r="C114" s="206" t="s">
        <v>296</v>
      </c>
      <c r="D114" s="206" t="s">
        <v>161</v>
      </c>
      <c r="E114" s="207" t="s">
        <v>2406</v>
      </c>
      <c r="F114" s="208" t="s">
        <v>2407</v>
      </c>
      <c r="G114" s="209" t="s">
        <v>2363</v>
      </c>
      <c r="H114" s="210">
        <v>1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260</v>
      </c>
      <c r="AT114" s="217" t="s">
        <v>161</v>
      </c>
      <c r="AU114" s="217" t="s">
        <v>82</v>
      </c>
      <c r="AY114" s="19" t="s">
        <v>159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260</v>
      </c>
      <c r="BM114" s="217" t="s">
        <v>473</v>
      </c>
    </row>
    <row r="115" s="2" customFormat="1" ht="16.5" customHeight="1">
      <c r="A115" s="40"/>
      <c r="B115" s="41"/>
      <c r="C115" s="206" t="s">
        <v>302</v>
      </c>
      <c r="D115" s="206" t="s">
        <v>161</v>
      </c>
      <c r="E115" s="207" t="s">
        <v>2408</v>
      </c>
      <c r="F115" s="208" t="s">
        <v>2409</v>
      </c>
      <c r="G115" s="209" t="s">
        <v>2410</v>
      </c>
      <c r="H115" s="210">
        <v>1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260</v>
      </c>
      <c r="AT115" s="217" t="s">
        <v>161</v>
      </c>
      <c r="AU115" s="217" t="s">
        <v>82</v>
      </c>
      <c r="AY115" s="19" t="s">
        <v>159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260</v>
      </c>
      <c r="BM115" s="217" t="s">
        <v>483</v>
      </c>
    </row>
    <row r="116" s="2" customFormat="1" ht="16.5" customHeight="1">
      <c r="A116" s="40"/>
      <c r="B116" s="41"/>
      <c r="C116" s="206" t="s">
        <v>310</v>
      </c>
      <c r="D116" s="206" t="s">
        <v>161</v>
      </c>
      <c r="E116" s="207" t="s">
        <v>2411</v>
      </c>
      <c r="F116" s="208" t="s">
        <v>2412</v>
      </c>
      <c r="G116" s="209" t="s">
        <v>2413</v>
      </c>
      <c r="H116" s="210">
        <v>80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260</v>
      </c>
      <c r="AT116" s="217" t="s">
        <v>161</v>
      </c>
      <c r="AU116" s="217" t="s">
        <v>82</v>
      </c>
      <c r="AY116" s="19" t="s">
        <v>159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260</v>
      </c>
      <c r="BM116" s="217" t="s">
        <v>494</v>
      </c>
    </row>
    <row r="117" s="2" customFormat="1" ht="16.5" customHeight="1">
      <c r="A117" s="40"/>
      <c r="B117" s="41"/>
      <c r="C117" s="206" t="s">
        <v>328</v>
      </c>
      <c r="D117" s="206" t="s">
        <v>161</v>
      </c>
      <c r="E117" s="207" t="s">
        <v>2414</v>
      </c>
      <c r="F117" s="208" t="s">
        <v>2415</v>
      </c>
      <c r="G117" s="209" t="s">
        <v>2416</v>
      </c>
      <c r="H117" s="210">
        <v>2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260</v>
      </c>
      <c r="AT117" s="217" t="s">
        <v>161</v>
      </c>
      <c r="AU117" s="217" t="s">
        <v>82</v>
      </c>
      <c r="AY117" s="19" t="s">
        <v>159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260</v>
      </c>
      <c r="BM117" s="217" t="s">
        <v>508</v>
      </c>
    </row>
    <row r="118" s="2" customFormat="1" ht="16.5" customHeight="1">
      <c r="A118" s="40"/>
      <c r="B118" s="41"/>
      <c r="C118" s="206" t="s">
        <v>332</v>
      </c>
      <c r="D118" s="206" t="s">
        <v>161</v>
      </c>
      <c r="E118" s="207" t="s">
        <v>2417</v>
      </c>
      <c r="F118" s="208" t="s">
        <v>2418</v>
      </c>
      <c r="G118" s="209" t="s">
        <v>2363</v>
      </c>
      <c r="H118" s="210">
        <v>2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260</v>
      </c>
      <c r="AT118" s="217" t="s">
        <v>161</v>
      </c>
      <c r="AU118" s="217" t="s">
        <v>82</v>
      </c>
      <c r="AY118" s="19" t="s">
        <v>159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260</v>
      </c>
      <c r="BM118" s="217" t="s">
        <v>541</v>
      </c>
    </row>
    <row r="119" s="2" customFormat="1" ht="16.5" customHeight="1">
      <c r="A119" s="40"/>
      <c r="B119" s="41"/>
      <c r="C119" s="206" t="s">
        <v>336</v>
      </c>
      <c r="D119" s="206" t="s">
        <v>161</v>
      </c>
      <c r="E119" s="207" t="s">
        <v>2419</v>
      </c>
      <c r="F119" s="208" t="s">
        <v>2420</v>
      </c>
      <c r="G119" s="209" t="s">
        <v>2363</v>
      </c>
      <c r="H119" s="210">
        <v>1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260</v>
      </c>
      <c r="AT119" s="217" t="s">
        <v>161</v>
      </c>
      <c r="AU119" s="217" t="s">
        <v>82</v>
      </c>
      <c r="AY119" s="19" t="s">
        <v>159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260</v>
      </c>
      <c r="BM119" s="217" t="s">
        <v>557</v>
      </c>
    </row>
    <row r="120" s="12" customFormat="1" ht="22.8" customHeight="1">
      <c r="A120" s="12"/>
      <c r="B120" s="190"/>
      <c r="C120" s="191"/>
      <c r="D120" s="192" t="s">
        <v>71</v>
      </c>
      <c r="E120" s="204" t="s">
        <v>2421</v>
      </c>
      <c r="F120" s="204" t="s">
        <v>2422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SUM(P121:P125)</f>
        <v>0</v>
      </c>
      <c r="Q120" s="198"/>
      <c r="R120" s="199">
        <f>SUM(R121:R125)</f>
        <v>0</v>
      </c>
      <c r="S120" s="198"/>
      <c r="T120" s="200">
        <f>SUM(T121:T125)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80</v>
      </c>
      <c r="AT120" s="202" t="s">
        <v>71</v>
      </c>
      <c r="AU120" s="202" t="s">
        <v>80</v>
      </c>
      <c r="AY120" s="201" t="s">
        <v>159</v>
      </c>
      <c r="BK120" s="203">
        <f>SUM(BK121:BK125)</f>
        <v>0</v>
      </c>
    </row>
    <row r="121" s="2" customFormat="1" ht="16.5" customHeight="1">
      <c r="A121" s="40"/>
      <c r="B121" s="41"/>
      <c r="C121" s="206" t="s">
        <v>374</v>
      </c>
      <c r="D121" s="206" t="s">
        <v>161</v>
      </c>
      <c r="E121" s="207" t="s">
        <v>2423</v>
      </c>
      <c r="F121" s="208" t="s">
        <v>2424</v>
      </c>
      <c r="G121" s="209" t="s">
        <v>413</v>
      </c>
      <c r="H121" s="210">
        <v>62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260</v>
      </c>
      <c r="AT121" s="217" t="s">
        <v>161</v>
      </c>
      <c r="AU121" s="217" t="s">
        <v>82</v>
      </c>
      <c r="AY121" s="19" t="s">
        <v>159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260</v>
      </c>
      <c r="BM121" s="217" t="s">
        <v>567</v>
      </c>
    </row>
    <row r="122" s="2" customFormat="1" ht="16.5" customHeight="1">
      <c r="A122" s="40"/>
      <c r="B122" s="41"/>
      <c r="C122" s="206" t="s">
        <v>378</v>
      </c>
      <c r="D122" s="206" t="s">
        <v>161</v>
      </c>
      <c r="E122" s="207" t="s">
        <v>2425</v>
      </c>
      <c r="F122" s="208" t="s">
        <v>2426</v>
      </c>
      <c r="G122" s="209" t="s">
        <v>413</v>
      </c>
      <c r="H122" s="210">
        <v>8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260</v>
      </c>
      <c r="AT122" s="217" t="s">
        <v>161</v>
      </c>
      <c r="AU122" s="217" t="s">
        <v>82</v>
      </c>
      <c r="AY122" s="19" t="s">
        <v>159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260</v>
      </c>
      <c r="BM122" s="217" t="s">
        <v>580</v>
      </c>
    </row>
    <row r="123" s="2" customFormat="1" ht="16.5" customHeight="1">
      <c r="A123" s="40"/>
      <c r="B123" s="41"/>
      <c r="C123" s="206" t="s">
        <v>382</v>
      </c>
      <c r="D123" s="206" t="s">
        <v>161</v>
      </c>
      <c r="E123" s="207" t="s">
        <v>2427</v>
      </c>
      <c r="F123" s="208" t="s">
        <v>2428</v>
      </c>
      <c r="G123" s="209" t="s">
        <v>413</v>
      </c>
      <c r="H123" s="210">
        <v>6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260</v>
      </c>
      <c r="AT123" s="217" t="s">
        <v>161</v>
      </c>
      <c r="AU123" s="217" t="s">
        <v>82</v>
      </c>
      <c r="AY123" s="19" t="s">
        <v>159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260</v>
      </c>
      <c r="BM123" s="217" t="s">
        <v>405</v>
      </c>
    </row>
    <row r="124" s="2" customFormat="1" ht="16.5" customHeight="1">
      <c r="A124" s="40"/>
      <c r="B124" s="41"/>
      <c r="C124" s="206" t="s">
        <v>396</v>
      </c>
      <c r="D124" s="206" t="s">
        <v>161</v>
      </c>
      <c r="E124" s="207" t="s">
        <v>2429</v>
      </c>
      <c r="F124" s="208" t="s">
        <v>2430</v>
      </c>
      <c r="G124" s="209" t="s">
        <v>413</v>
      </c>
      <c r="H124" s="210">
        <v>110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260</v>
      </c>
      <c r="AT124" s="217" t="s">
        <v>161</v>
      </c>
      <c r="AU124" s="217" t="s">
        <v>82</v>
      </c>
      <c r="AY124" s="19" t="s">
        <v>159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260</v>
      </c>
      <c r="BM124" s="217" t="s">
        <v>599</v>
      </c>
    </row>
    <row r="125" s="2" customFormat="1" ht="16.5" customHeight="1">
      <c r="A125" s="40"/>
      <c r="B125" s="41"/>
      <c r="C125" s="206" t="s">
        <v>407</v>
      </c>
      <c r="D125" s="206" t="s">
        <v>161</v>
      </c>
      <c r="E125" s="207" t="s">
        <v>2431</v>
      </c>
      <c r="F125" s="208" t="s">
        <v>2432</v>
      </c>
      <c r="G125" s="209" t="s">
        <v>413</v>
      </c>
      <c r="H125" s="210">
        <v>186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260</v>
      </c>
      <c r="AT125" s="217" t="s">
        <v>161</v>
      </c>
      <c r="AU125" s="217" t="s">
        <v>82</v>
      </c>
      <c r="AY125" s="19" t="s">
        <v>159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260</v>
      </c>
      <c r="BM125" s="217" t="s">
        <v>610</v>
      </c>
    </row>
    <row r="126" s="12" customFormat="1" ht="22.8" customHeight="1">
      <c r="A126" s="12"/>
      <c r="B126" s="190"/>
      <c r="C126" s="191"/>
      <c r="D126" s="192" t="s">
        <v>71</v>
      </c>
      <c r="E126" s="204" t="s">
        <v>2433</v>
      </c>
      <c r="F126" s="204" t="s">
        <v>2434</v>
      </c>
      <c r="G126" s="191"/>
      <c r="H126" s="191"/>
      <c r="I126" s="194"/>
      <c r="J126" s="205">
        <f>BK126</f>
        <v>0</v>
      </c>
      <c r="K126" s="191"/>
      <c r="L126" s="196"/>
      <c r="M126" s="197"/>
      <c r="N126" s="198"/>
      <c r="O126" s="198"/>
      <c r="P126" s="199">
        <f>SUM(P127:P133)</f>
        <v>0</v>
      </c>
      <c r="Q126" s="198"/>
      <c r="R126" s="199">
        <f>SUM(R127:R133)</f>
        <v>0</v>
      </c>
      <c r="S126" s="198"/>
      <c r="T126" s="200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80</v>
      </c>
      <c r="AT126" s="202" t="s">
        <v>71</v>
      </c>
      <c r="AU126" s="202" t="s">
        <v>80</v>
      </c>
      <c r="AY126" s="201" t="s">
        <v>159</v>
      </c>
      <c r="BK126" s="203">
        <f>SUM(BK127:BK133)</f>
        <v>0</v>
      </c>
    </row>
    <row r="127" s="2" customFormat="1" ht="16.5" customHeight="1">
      <c r="A127" s="40"/>
      <c r="B127" s="41"/>
      <c r="C127" s="206" t="s">
        <v>412</v>
      </c>
      <c r="D127" s="206" t="s">
        <v>161</v>
      </c>
      <c r="E127" s="207" t="s">
        <v>2435</v>
      </c>
      <c r="F127" s="208" t="s">
        <v>2436</v>
      </c>
      <c r="G127" s="209" t="s">
        <v>2363</v>
      </c>
      <c r="H127" s="210">
        <v>7</v>
      </c>
      <c r="I127" s="211"/>
      <c r="J127" s="212">
        <f>ROUND(I127*H127,2)</f>
        <v>0</v>
      </c>
      <c r="K127" s="208" t="s">
        <v>19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260</v>
      </c>
      <c r="AT127" s="217" t="s">
        <v>161</v>
      </c>
      <c r="AU127" s="217" t="s">
        <v>82</v>
      </c>
      <c r="AY127" s="19" t="s">
        <v>159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260</v>
      </c>
      <c r="BM127" s="217" t="s">
        <v>619</v>
      </c>
    </row>
    <row r="128" s="2" customFormat="1" ht="16.5" customHeight="1">
      <c r="A128" s="40"/>
      <c r="B128" s="41"/>
      <c r="C128" s="206" t="s">
        <v>418</v>
      </c>
      <c r="D128" s="206" t="s">
        <v>161</v>
      </c>
      <c r="E128" s="207" t="s">
        <v>2437</v>
      </c>
      <c r="F128" s="208" t="s">
        <v>2438</v>
      </c>
      <c r="G128" s="209" t="s">
        <v>2363</v>
      </c>
      <c r="H128" s="210">
        <v>4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260</v>
      </c>
      <c r="AT128" s="217" t="s">
        <v>161</v>
      </c>
      <c r="AU128" s="217" t="s">
        <v>82</v>
      </c>
      <c r="AY128" s="19" t="s">
        <v>159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260</v>
      </c>
      <c r="BM128" s="217" t="s">
        <v>630</v>
      </c>
    </row>
    <row r="129" s="2" customFormat="1" ht="16.5" customHeight="1">
      <c r="A129" s="40"/>
      <c r="B129" s="41"/>
      <c r="C129" s="206" t="s">
        <v>423</v>
      </c>
      <c r="D129" s="206" t="s">
        <v>161</v>
      </c>
      <c r="E129" s="207" t="s">
        <v>2439</v>
      </c>
      <c r="F129" s="208" t="s">
        <v>2440</v>
      </c>
      <c r="G129" s="209" t="s">
        <v>2363</v>
      </c>
      <c r="H129" s="210">
        <v>14</v>
      </c>
      <c r="I129" s="211"/>
      <c r="J129" s="212">
        <f>ROUND(I129*H129,2)</f>
        <v>0</v>
      </c>
      <c r="K129" s="208" t="s">
        <v>19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260</v>
      </c>
      <c r="AT129" s="217" t="s">
        <v>161</v>
      </c>
      <c r="AU129" s="217" t="s">
        <v>82</v>
      </c>
      <c r="AY129" s="19" t="s">
        <v>159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260</v>
      </c>
      <c r="BM129" s="217" t="s">
        <v>643</v>
      </c>
    </row>
    <row r="130" s="2" customFormat="1" ht="16.5" customHeight="1">
      <c r="A130" s="40"/>
      <c r="B130" s="41"/>
      <c r="C130" s="206" t="s">
        <v>428</v>
      </c>
      <c r="D130" s="206" t="s">
        <v>161</v>
      </c>
      <c r="E130" s="207" t="s">
        <v>2441</v>
      </c>
      <c r="F130" s="208" t="s">
        <v>2442</v>
      </c>
      <c r="G130" s="209" t="s">
        <v>2363</v>
      </c>
      <c r="H130" s="210">
        <v>13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260</v>
      </c>
      <c r="AT130" s="217" t="s">
        <v>161</v>
      </c>
      <c r="AU130" s="217" t="s">
        <v>82</v>
      </c>
      <c r="AY130" s="19" t="s">
        <v>159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260</v>
      </c>
      <c r="BM130" s="217" t="s">
        <v>652</v>
      </c>
    </row>
    <row r="131" s="2" customFormat="1" ht="16.5" customHeight="1">
      <c r="A131" s="40"/>
      <c r="B131" s="41"/>
      <c r="C131" s="206" t="s">
        <v>434</v>
      </c>
      <c r="D131" s="206" t="s">
        <v>161</v>
      </c>
      <c r="E131" s="207" t="s">
        <v>2443</v>
      </c>
      <c r="F131" s="208" t="s">
        <v>2444</v>
      </c>
      <c r="G131" s="209" t="s">
        <v>2363</v>
      </c>
      <c r="H131" s="210">
        <v>1</v>
      </c>
      <c r="I131" s="211"/>
      <c r="J131" s="212">
        <f>ROUND(I131*H131,2)</f>
        <v>0</v>
      </c>
      <c r="K131" s="208" t="s">
        <v>19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260</v>
      </c>
      <c r="AT131" s="217" t="s">
        <v>161</v>
      </c>
      <c r="AU131" s="217" t="s">
        <v>82</v>
      </c>
      <c r="AY131" s="19" t="s">
        <v>159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260</v>
      </c>
      <c r="BM131" s="217" t="s">
        <v>667</v>
      </c>
    </row>
    <row r="132" s="2" customFormat="1" ht="16.5" customHeight="1">
      <c r="A132" s="40"/>
      <c r="B132" s="41"/>
      <c r="C132" s="206" t="s">
        <v>437</v>
      </c>
      <c r="D132" s="206" t="s">
        <v>161</v>
      </c>
      <c r="E132" s="207" t="s">
        <v>2445</v>
      </c>
      <c r="F132" s="208" t="s">
        <v>2446</v>
      </c>
      <c r="G132" s="209" t="s">
        <v>2363</v>
      </c>
      <c r="H132" s="210">
        <v>13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260</v>
      </c>
      <c r="AT132" s="217" t="s">
        <v>161</v>
      </c>
      <c r="AU132" s="217" t="s">
        <v>82</v>
      </c>
      <c r="AY132" s="19" t="s">
        <v>159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260</v>
      </c>
      <c r="BM132" s="217" t="s">
        <v>678</v>
      </c>
    </row>
    <row r="133" s="2" customFormat="1" ht="16.5" customHeight="1">
      <c r="A133" s="40"/>
      <c r="B133" s="41"/>
      <c r="C133" s="206" t="s">
        <v>443</v>
      </c>
      <c r="D133" s="206" t="s">
        <v>161</v>
      </c>
      <c r="E133" s="207" t="s">
        <v>2447</v>
      </c>
      <c r="F133" s="208" t="s">
        <v>2448</v>
      </c>
      <c r="G133" s="209" t="s">
        <v>2416</v>
      </c>
      <c r="H133" s="210">
        <v>2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260</v>
      </c>
      <c r="AT133" s="217" t="s">
        <v>161</v>
      </c>
      <c r="AU133" s="217" t="s">
        <v>82</v>
      </c>
      <c r="AY133" s="19" t="s">
        <v>159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260</v>
      </c>
      <c r="BM133" s="217" t="s">
        <v>687</v>
      </c>
    </row>
    <row r="134" s="12" customFormat="1" ht="22.8" customHeight="1">
      <c r="A134" s="12"/>
      <c r="B134" s="190"/>
      <c r="C134" s="191"/>
      <c r="D134" s="192" t="s">
        <v>71</v>
      </c>
      <c r="E134" s="204" t="s">
        <v>2449</v>
      </c>
      <c r="F134" s="204" t="s">
        <v>2450</v>
      </c>
      <c r="G134" s="191"/>
      <c r="H134" s="191"/>
      <c r="I134" s="194"/>
      <c r="J134" s="205">
        <f>BK134</f>
        <v>0</v>
      </c>
      <c r="K134" s="191"/>
      <c r="L134" s="196"/>
      <c r="M134" s="197"/>
      <c r="N134" s="198"/>
      <c r="O134" s="198"/>
      <c r="P134" s="199">
        <f>SUM(P135:P144)</f>
        <v>0</v>
      </c>
      <c r="Q134" s="198"/>
      <c r="R134" s="199">
        <f>SUM(R135:R144)</f>
        <v>0</v>
      </c>
      <c r="S134" s="198"/>
      <c r="T134" s="200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80</v>
      </c>
      <c r="AT134" s="202" t="s">
        <v>71</v>
      </c>
      <c r="AU134" s="202" t="s">
        <v>80</v>
      </c>
      <c r="AY134" s="201" t="s">
        <v>159</v>
      </c>
      <c r="BK134" s="203">
        <f>SUM(BK135:BK144)</f>
        <v>0</v>
      </c>
    </row>
    <row r="135" s="2" customFormat="1" ht="16.5" customHeight="1">
      <c r="A135" s="40"/>
      <c r="B135" s="41"/>
      <c r="C135" s="206" t="s">
        <v>448</v>
      </c>
      <c r="D135" s="206" t="s">
        <v>161</v>
      </c>
      <c r="E135" s="207" t="s">
        <v>2451</v>
      </c>
      <c r="F135" s="208" t="s">
        <v>2452</v>
      </c>
      <c r="G135" s="209" t="s">
        <v>2363</v>
      </c>
      <c r="H135" s="210">
        <v>1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43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260</v>
      </c>
      <c r="AT135" s="217" t="s">
        <v>161</v>
      </c>
      <c r="AU135" s="217" t="s">
        <v>82</v>
      </c>
      <c r="AY135" s="19" t="s">
        <v>159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80</v>
      </c>
      <c r="BK135" s="218">
        <f>ROUND(I135*H135,2)</f>
        <v>0</v>
      </c>
      <c r="BL135" s="19" t="s">
        <v>260</v>
      </c>
      <c r="BM135" s="217" t="s">
        <v>702</v>
      </c>
    </row>
    <row r="136" s="2" customFormat="1" ht="16.5" customHeight="1">
      <c r="A136" s="40"/>
      <c r="B136" s="41"/>
      <c r="C136" s="206" t="s">
        <v>455</v>
      </c>
      <c r="D136" s="206" t="s">
        <v>161</v>
      </c>
      <c r="E136" s="207" t="s">
        <v>2453</v>
      </c>
      <c r="F136" s="208" t="s">
        <v>2454</v>
      </c>
      <c r="G136" s="209" t="s">
        <v>2363</v>
      </c>
      <c r="H136" s="210">
        <v>2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260</v>
      </c>
      <c r="AT136" s="217" t="s">
        <v>161</v>
      </c>
      <c r="AU136" s="217" t="s">
        <v>82</v>
      </c>
      <c r="AY136" s="19" t="s">
        <v>159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260</v>
      </c>
      <c r="BM136" s="217" t="s">
        <v>712</v>
      </c>
    </row>
    <row r="137" s="2" customFormat="1" ht="16.5" customHeight="1">
      <c r="A137" s="40"/>
      <c r="B137" s="41"/>
      <c r="C137" s="206" t="s">
        <v>460</v>
      </c>
      <c r="D137" s="206" t="s">
        <v>161</v>
      </c>
      <c r="E137" s="207" t="s">
        <v>2455</v>
      </c>
      <c r="F137" s="208" t="s">
        <v>2456</v>
      </c>
      <c r="G137" s="209" t="s">
        <v>2363</v>
      </c>
      <c r="H137" s="210">
        <v>2</v>
      </c>
      <c r="I137" s="211"/>
      <c r="J137" s="212">
        <f>ROUND(I137*H137,2)</f>
        <v>0</v>
      </c>
      <c r="K137" s="208" t="s">
        <v>19</v>
      </c>
      <c r="L137" s="46"/>
      <c r="M137" s="213" t="s">
        <v>19</v>
      </c>
      <c r="N137" s="214" t="s">
        <v>43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260</v>
      </c>
      <c r="AT137" s="217" t="s">
        <v>161</v>
      </c>
      <c r="AU137" s="217" t="s">
        <v>82</v>
      </c>
      <c r="AY137" s="19" t="s">
        <v>159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80</v>
      </c>
      <c r="BK137" s="218">
        <f>ROUND(I137*H137,2)</f>
        <v>0</v>
      </c>
      <c r="BL137" s="19" t="s">
        <v>260</v>
      </c>
      <c r="BM137" s="217" t="s">
        <v>723</v>
      </c>
    </row>
    <row r="138" s="2" customFormat="1" ht="16.5" customHeight="1">
      <c r="A138" s="40"/>
      <c r="B138" s="41"/>
      <c r="C138" s="206" t="s">
        <v>468</v>
      </c>
      <c r="D138" s="206" t="s">
        <v>161</v>
      </c>
      <c r="E138" s="207" t="s">
        <v>2457</v>
      </c>
      <c r="F138" s="208" t="s">
        <v>2458</v>
      </c>
      <c r="G138" s="209" t="s">
        <v>2363</v>
      </c>
      <c r="H138" s="210">
        <v>2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260</v>
      </c>
      <c r="AT138" s="217" t="s">
        <v>161</v>
      </c>
      <c r="AU138" s="217" t="s">
        <v>82</v>
      </c>
      <c r="AY138" s="19" t="s">
        <v>159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260</v>
      </c>
      <c r="BM138" s="217" t="s">
        <v>732</v>
      </c>
    </row>
    <row r="139" s="2" customFormat="1" ht="16.5" customHeight="1">
      <c r="A139" s="40"/>
      <c r="B139" s="41"/>
      <c r="C139" s="206" t="s">
        <v>473</v>
      </c>
      <c r="D139" s="206" t="s">
        <v>161</v>
      </c>
      <c r="E139" s="207" t="s">
        <v>2459</v>
      </c>
      <c r="F139" s="208" t="s">
        <v>2460</v>
      </c>
      <c r="G139" s="209" t="s">
        <v>2363</v>
      </c>
      <c r="H139" s="210">
        <v>1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43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260</v>
      </c>
      <c r="AT139" s="217" t="s">
        <v>161</v>
      </c>
      <c r="AU139" s="217" t="s">
        <v>82</v>
      </c>
      <c r="AY139" s="19" t="s">
        <v>159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80</v>
      </c>
      <c r="BK139" s="218">
        <f>ROUND(I139*H139,2)</f>
        <v>0</v>
      </c>
      <c r="BL139" s="19" t="s">
        <v>260</v>
      </c>
      <c r="BM139" s="217" t="s">
        <v>741</v>
      </c>
    </row>
    <row r="140" s="2" customFormat="1" ht="16.5" customHeight="1">
      <c r="A140" s="40"/>
      <c r="B140" s="41"/>
      <c r="C140" s="206" t="s">
        <v>478</v>
      </c>
      <c r="D140" s="206" t="s">
        <v>161</v>
      </c>
      <c r="E140" s="207" t="s">
        <v>2461</v>
      </c>
      <c r="F140" s="208" t="s">
        <v>2462</v>
      </c>
      <c r="G140" s="209" t="s">
        <v>2363</v>
      </c>
      <c r="H140" s="210">
        <v>1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260</v>
      </c>
      <c r="AT140" s="217" t="s">
        <v>161</v>
      </c>
      <c r="AU140" s="217" t="s">
        <v>82</v>
      </c>
      <c r="AY140" s="19" t="s">
        <v>159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260</v>
      </c>
      <c r="BM140" s="217" t="s">
        <v>755</v>
      </c>
    </row>
    <row r="141" s="2" customFormat="1" ht="16.5" customHeight="1">
      <c r="A141" s="40"/>
      <c r="B141" s="41"/>
      <c r="C141" s="206" t="s">
        <v>483</v>
      </c>
      <c r="D141" s="206" t="s">
        <v>161</v>
      </c>
      <c r="E141" s="207" t="s">
        <v>2463</v>
      </c>
      <c r="F141" s="208" t="s">
        <v>2464</v>
      </c>
      <c r="G141" s="209" t="s">
        <v>2363</v>
      </c>
      <c r="H141" s="210">
        <v>1</v>
      </c>
      <c r="I141" s="211"/>
      <c r="J141" s="212">
        <f>ROUND(I141*H141,2)</f>
        <v>0</v>
      </c>
      <c r="K141" s="208" t="s">
        <v>19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260</v>
      </c>
      <c r="AT141" s="217" t="s">
        <v>161</v>
      </c>
      <c r="AU141" s="217" t="s">
        <v>82</v>
      </c>
      <c r="AY141" s="19" t="s">
        <v>159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260</v>
      </c>
      <c r="BM141" s="217" t="s">
        <v>693</v>
      </c>
    </row>
    <row r="142" s="2" customFormat="1" ht="16.5" customHeight="1">
      <c r="A142" s="40"/>
      <c r="B142" s="41"/>
      <c r="C142" s="206" t="s">
        <v>489</v>
      </c>
      <c r="D142" s="206" t="s">
        <v>161</v>
      </c>
      <c r="E142" s="207" t="s">
        <v>2465</v>
      </c>
      <c r="F142" s="208" t="s">
        <v>2466</v>
      </c>
      <c r="G142" s="209" t="s">
        <v>2363</v>
      </c>
      <c r="H142" s="210">
        <v>1</v>
      </c>
      <c r="I142" s="211"/>
      <c r="J142" s="212">
        <f>ROUND(I142*H142,2)</f>
        <v>0</v>
      </c>
      <c r="K142" s="208" t="s">
        <v>19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260</v>
      </c>
      <c r="AT142" s="217" t="s">
        <v>161</v>
      </c>
      <c r="AU142" s="217" t="s">
        <v>82</v>
      </c>
      <c r="AY142" s="19" t="s">
        <v>159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260</v>
      </c>
      <c r="BM142" s="217" t="s">
        <v>776</v>
      </c>
    </row>
    <row r="143" s="2" customFormat="1" ht="16.5" customHeight="1">
      <c r="A143" s="40"/>
      <c r="B143" s="41"/>
      <c r="C143" s="206" t="s">
        <v>494</v>
      </c>
      <c r="D143" s="206" t="s">
        <v>161</v>
      </c>
      <c r="E143" s="207" t="s">
        <v>2467</v>
      </c>
      <c r="F143" s="208" t="s">
        <v>2468</v>
      </c>
      <c r="G143" s="209" t="s">
        <v>2363</v>
      </c>
      <c r="H143" s="210">
        <v>1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43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260</v>
      </c>
      <c r="AT143" s="217" t="s">
        <v>161</v>
      </c>
      <c r="AU143" s="217" t="s">
        <v>82</v>
      </c>
      <c r="AY143" s="19" t="s">
        <v>159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80</v>
      </c>
      <c r="BK143" s="218">
        <f>ROUND(I143*H143,2)</f>
        <v>0</v>
      </c>
      <c r="BL143" s="19" t="s">
        <v>260</v>
      </c>
      <c r="BM143" s="217" t="s">
        <v>786</v>
      </c>
    </row>
    <row r="144" s="2" customFormat="1" ht="16.5" customHeight="1">
      <c r="A144" s="40"/>
      <c r="B144" s="41"/>
      <c r="C144" s="206" t="s">
        <v>504</v>
      </c>
      <c r="D144" s="206" t="s">
        <v>161</v>
      </c>
      <c r="E144" s="207" t="s">
        <v>2469</v>
      </c>
      <c r="F144" s="208" t="s">
        <v>2470</v>
      </c>
      <c r="G144" s="209" t="s">
        <v>2363</v>
      </c>
      <c r="H144" s="210">
        <v>1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260</v>
      </c>
      <c r="AT144" s="217" t="s">
        <v>161</v>
      </c>
      <c r="AU144" s="217" t="s">
        <v>82</v>
      </c>
      <c r="AY144" s="19" t="s">
        <v>159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260</v>
      </c>
      <c r="BM144" s="217" t="s">
        <v>795</v>
      </c>
    </row>
    <row r="145" s="12" customFormat="1" ht="22.8" customHeight="1">
      <c r="A145" s="12"/>
      <c r="B145" s="190"/>
      <c r="C145" s="191"/>
      <c r="D145" s="192" t="s">
        <v>71</v>
      </c>
      <c r="E145" s="204" t="s">
        <v>2471</v>
      </c>
      <c r="F145" s="204" t="s">
        <v>2472</v>
      </c>
      <c r="G145" s="191"/>
      <c r="H145" s="191"/>
      <c r="I145" s="194"/>
      <c r="J145" s="205">
        <f>BK145</f>
        <v>0</v>
      </c>
      <c r="K145" s="191"/>
      <c r="L145" s="196"/>
      <c r="M145" s="197"/>
      <c r="N145" s="198"/>
      <c r="O145" s="198"/>
      <c r="P145" s="199">
        <f>SUM(P146:P148)</f>
        <v>0</v>
      </c>
      <c r="Q145" s="198"/>
      <c r="R145" s="199">
        <f>SUM(R146:R148)</f>
        <v>0</v>
      </c>
      <c r="S145" s="198"/>
      <c r="T145" s="200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1" t="s">
        <v>80</v>
      </c>
      <c r="AT145" s="202" t="s">
        <v>71</v>
      </c>
      <c r="AU145" s="202" t="s">
        <v>80</v>
      </c>
      <c r="AY145" s="201" t="s">
        <v>159</v>
      </c>
      <c r="BK145" s="203">
        <f>SUM(BK146:BK148)</f>
        <v>0</v>
      </c>
    </row>
    <row r="146" s="2" customFormat="1" ht="16.5" customHeight="1">
      <c r="A146" s="40"/>
      <c r="B146" s="41"/>
      <c r="C146" s="206" t="s">
        <v>508</v>
      </c>
      <c r="D146" s="206" t="s">
        <v>161</v>
      </c>
      <c r="E146" s="207" t="s">
        <v>2473</v>
      </c>
      <c r="F146" s="208" t="s">
        <v>2474</v>
      </c>
      <c r="G146" s="209" t="s">
        <v>413</v>
      </c>
      <c r="H146" s="210">
        <v>100</v>
      </c>
      <c r="I146" s="211"/>
      <c r="J146" s="212">
        <f>ROUND(I146*H146,2)</f>
        <v>0</v>
      </c>
      <c r="K146" s="208" t="s">
        <v>19</v>
      </c>
      <c r="L146" s="46"/>
      <c r="M146" s="213" t="s">
        <v>19</v>
      </c>
      <c r="N146" s="214" t="s">
        <v>43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260</v>
      </c>
      <c r="AT146" s="217" t="s">
        <v>161</v>
      </c>
      <c r="AU146" s="217" t="s">
        <v>82</v>
      </c>
      <c r="AY146" s="19" t="s">
        <v>159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260</v>
      </c>
      <c r="BM146" s="217" t="s">
        <v>806</v>
      </c>
    </row>
    <row r="147" s="2" customFormat="1" ht="16.5" customHeight="1">
      <c r="A147" s="40"/>
      <c r="B147" s="41"/>
      <c r="C147" s="206" t="s">
        <v>520</v>
      </c>
      <c r="D147" s="206" t="s">
        <v>161</v>
      </c>
      <c r="E147" s="207" t="s">
        <v>2475</v>
      </c>
      <c r="F147" s="208" t="s">
        <v>2476</v>
      </c>
      <c r="G147" s="209" t="s">
        <v>2363</v>
      </c>
      <c r="H147" s="210">
        <v>5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43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260</v>
      </c>
      <c r="AT147" s="217" t="s">
        <v>161</v>
      </c>
      <c r="AU147" s="217" t="s">
        <v>82</v>
      </c>
      <c r="AY147" s="19" t="s">
        <v>159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260</v>
      </c>
      <c r="BM147" s="217" t="s">
        <v>816</v>
      </c>
    </row>
    <row r="148" s="2" customFormat="1" ht="16.5" customHeight="1">
      <c r="A148" s="40"/>
      <c r="B148" s="41"/>
      <c r="C148" s="206" t="s">
        <v>524</v>
      </c>
      <c r="D148" s="206" t="s">
        <v>161</v>
      </c>
      <c r="E148" s="207" t="s">
        <v>2477</v>
      </c>
      <c r="F148" s="208" t="s">
        <v>2478</v>
      </c>
      <c r="G148" s="209" t="s">
        <v>413</v>
      </c>
      <c r="H148" s="210">
        <v>100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260</v>
      </c>
      <c r="AT148" s="217" t="s">
        <v>161</v>
      </c>
      <c r="AU148" s="217" t="s">
        <v>82</v>
      </c>
      <c r="AY148" s="19" t="s">
        <v>159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260</v>
      </c>
      <c r="BM148" s="217" t="s">
        <v>826</v>
      </c>
    </row>
    <row r="149" s="12" customFormat="1" ht="22.8" customHeight="1">
      <c r="A149" s="12"/>
      <c r="B149" s="190"/>
      <c r="C149" s="191"/>
      <c r="D149" s="192" t="s">
        <v>71</v>
      </c>
      <c r="E149" s="204" t="s">
        <v>2479</v>
      </c>
      <c r="F149" s="204" t="s">
        <v>2480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SUM(P150:P156)</f>
        <v>0</v>
      </c>
      <c r="Q149" s="198"/>
      <c r="R149" s="199">
        <f>SUM(R150:R156)</f>
        <v>0</v>
      </c>
      <c r="S149" s="198"/>
      <c r="T149" s="200">
        <f>SUM(T150:T156)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80</v>
      </c>
      <c r="AT149" s="202" t="s">
        <v>71</v>
      </c>
      <c r="AU149" s="202" t="s">
        <v>80</v>
      </c>
      <c r="AY149" s="201" t="s">
        <v>159</v>
      </c>
      <c r="BK149" s="203">
        <f>SUM(BK150:BK156)</f>
        <v>0</v>
      </c>
    </row>
    <row r="150" s="2" customFormat="1" ht="16.5" customHeight="1">
      <c r="A150" s="40"/>
      <c r="B150" s="41"/>
      <c r="C150" s="206" t="s">
        <v>529</v>
      </c>
      <c r="D150" s="206" t="s">
        <v>161</v>
      </c>
      <c r="E150" s="207" t="s">
        <v>2481</v>
      </c>
      <c r="F150" s="208" t="s">
        <v>2482</v>
      </c>
      <c r="G150" s="209" t="s">
        <v>2363</v>
      </c>
      <c r="H150" s="210">
        <v>4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260</v>
      </c>
      <c r="AT150" s="217" t="s">
        <v>161</v>
      </c>
      <c r="AU150" s="217" t="s">
        <v>82</v>
      </c>
      <c r="AY150" s="19" t="s">
        <v>159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260</v>
      </c>
      <c r="BM150" s="217" t="s">
        <v>835</v>
      </c>
    </row>
    <row r="151" s="2" customFormat="1" ht="16.5" customHeight="1">
      <c r="A151" s="40"/>
      <c r="B151" s="41"/>
      <c r="C151" s="206" t="s">
        <v>541</v>
      </c>
      <c r="D151" s="206" t="s">
        <v>161</v>
      </c>
      <c r="E151" s="207" t="s">
        <v>2483</v>
      </c>
      <c r="F151" s="208" t="s">
        <v>2484</v>
      </c>
      <c r="G151" s="209" t="s">
        <v>2363</v>
      </c>
      <c r="H151" s="210">
        <v>1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43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260</v>
      </c>
      <c r="AT151" s="217" t="s">
        <v>161</v>
      </c>
      <c r="AU151" s="217" t="s">
        <v>82</v>
      </c>
      <c r="AY151" s="19" t="s">
        <v>159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260</v>
      </c>
      <c r="BM151" s="217" t="s">
        <v>846</v>
      </c>
    </row>
    <row r="152" s="2" customFormat="1" ht="16.5" customHeight="1">
      <c r="A152" s="40"/>
      <c r="B152" s="41"/>
      <c r="C152" s="206" t="s">
        <v>547</v>
      </c>
      <c r="D152" s="206" t="s">
        <v>161</v>
      </c>
      <c r="E152" s="207" t="s">
        <v>2485</v>
      </c>
      <c r="F152" s="208" t="s">
        <v>2486</v>
      </c>
      <c r="G152" s="209" t="s">
        <v>413</v>
      </c>
      <c r="H152" s="210">
        <v>95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260</v>
      </c>
      <c r="AT152" s="217" t="s">
        <v>161</v>
      </c>
      <c r="AU152" s="217" t="s">
        <v>82</v>
      </c>
      <c r="AY152" s="19" t="s">
        <v>159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260</v>
      </c>
      <c r="BM152" s="217" t="s">
        <v>859</v>
      </c>
    </row>
    <row r="153" s="2" customFormat="1" ht="16.5" customHeight="1">
      <c r="A153" s="40"/>
      <c r="B153" s="41"/>
      <c r="C153" s="206" t="s">
        <v>557</v>
      </c>
      <c r="D153" s="206" t="s">
        <v>161</v>
      </c>
      <c r="E153" s="207" t="s">
        <v>2487</v>
      </c>
      <c r="F153" s="208" t="s">
        <v>2488</v>
      </c>
      <c r="G153" s="209" t="s">
        <v>413</v>
      </c>
      <c r="H153" s="210">
        <v>20</v>
      </c>
      <c r="I153" s="211"/>
      <c r="J153" s="212">
        <f>ROUND(I153*H153,2)</f>
        <v>0</v>
      </c>
      <c r="K153" s="208" t="s">
        <v>19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260</v>
      </c>
      <c r="AT153" s="217" t="s">
        <v>161</v>
      </c>
      <c r="AU153" s="217" t="s">
        <v>82</v>
      </c>
      <c r="AY153" s="19" t="s">
        <v>159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260</v>
      </c>
      <c r="BM153" s="217" t="s">
        <v>877</v>
      </c>
    </row>
    <row r="154" s="2" customFormat="1" ht="16.5" customHeight="1">
      <c r="A154" s="40"/>
      <c r="B154" s="41"/>
      <c r="C154" s="206" t="s">
        <v>562</v>
      </c>
      <c r="D154" s="206" t="s">
        <v>161</v>
      </c>
      <c r="E154" s="207" t="s">
        <v>2489</v>
      </c>
      <c r="F154" s="208" t="s">
        <v>2490</v>
      </c>
      <c r="G154" s="209" t="s">
        <v>2491</v>
      </c>
      <c r="H154" s="210">
        <v>15.199999999999999</v>
      </c>
      <c r="I154" s="211"/>
      <c r="J154" s="212">
        <f>ROUND(I154*H154,2)</f>
        <v>0</v>
      </c>
      <c r="K154" s="208" t="s">
        <v>19</v>
      </c>
      <c r="L154" s="46"/>
      <c r="M154" s="213" t="s">
        <v>19</v>
      </c>
      <c r="N154" s="214" t="s">
        <v>43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260</v>
      </c>
      <c r="AT154" s="217" t="s">
        <v>161</v>
      </c>
      <c r="AU154" s="217" t="s">
        <v>82</v>
      </c>
      <c r="AY154" s="19" t="s">
        <v>159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80</v>
      </c>
      <c r="BK154" s="218">
        <f>ROUND(I154*H154,2)</f>
        <v>0</v>
      </c>
      <c r="BL154" s="19" t="s">
        <v>260</v>
      </c>
      <c r="BM154" s="217" t="s">
        <v>895</v>
      </c>
    </row>
    <row r="155" s="2" customFormat="1" ht="16.5" customHeight="1">
      <c r="A155" s="40"/>
      <c r="B155" s="41"/>
      <c r="C155" s="206" t="s">
        <v>567</v>
      </c>
      <c r="D155" s="206" t="s">
        <v>161</v>
      </c>
      <c r="E155" s="207" t="s">
        <v>2492</v>
      </c>
      <c r="F155" s="208" t="s">
        <v>2493</v>
      </c>
      <c r="G155" s="209" t="s">
        <v>2363</v>
      </c>
      <c r="H155" s="210">
        <v>3</v>
      </c>
      <c r="I155" s="211"/>
      <c r="J155" s="212">
        <f>ROUND(I155*H155,2)</f>
        <v>0</v>
      </c>
      <c r="K155" s="208" t="s">
        <v>19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260</v>
      </c>
      <c r="AT155" s="217" t="s">
        <v>161</v>
      </c>
      <c r="AU155" s="217" t="s">
        <v>82</v>
      </c>
      <c r="AY155" s="19" t="s">
        <v>159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260</v>
      </c>
      <c r="BM155" s="217" t="s">
        <v>906</v>
      </c>
    </row>
    <row r="156" s="2" customFormat="1" ht="16.5" customHeight="1">
      <c r="A156" s="40"/>
      <c r="B156" s="41"/>
      <c r="C156" s="206" t="s">
        <v>572</v>
      </c>
      <c r="D156" s="206" t="s">
        <v>161</v>
      </c>
      <c r="E156" s="207" t="s">
        <v>2494</v>
      </c>
      <c r="F156" s="208" t="s">
        <v>2495</v>
      </c>
      <c r="G156" s="209" t="s">
        <v>2363</v>
      </c>
      <c r="H156" s="210">
        <v>2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260</v>
      </c>
      <c r="AT156" s="217" t="s">
        <v>161</v>
      </c>
      <c r="AU156" s="217" t="s">
        <v>82</v>
      </c>
      <c r="AY156" s="19" t="s">
        <v>159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260</v>
      </c>
      <c r="BM156" s="217" t="s">
        <v>917</v>
      </c>
    </row>
    <row r="157" s="12" customFormat="1" ht="22.8" customHeight="1">
      <c r="A157" s="12"/>
      <c r="B157" s="190"/>
      <c r="C157" s="191"/>
      <c r="D157" s="192" t="s">
        <v>71</v>
      </c>
      <c r="E157" s="204" t="s">
        <v>2496</v>
      </c>
      <c r="F157" s="204" t="s">
        <v>2497</v>
      </c>
      <c r="G157" s="191"/>
      <c r="H157" s="191"/>
      <c r="I157" s="194"/>
      <c r="J157" s="205">
        <f>BK157</f>
        <v>0</v>
      </c>
      <c r="K157" s="191"/>
      <c r="L157" s="196"/>
      <c r="M157" s="197"/>
      <c r="N157" s="198"/>
      <c r="O157" s="198"/>
      <c r="P157" s="199">
        <f>SUM(P158:P165)</f>
        <v>0</v>
      </c>
      <c r="Q157" s="198"/>
      <c r="R157" s="199">
        <f>SUM(R158:R165)</f>
        <v>0</v>
      </c>
      <c r="S157" s="198"/>
      <c r="T157" s="200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1" t="s">
        <v>80</v>
      </c>
      <c r="AT157" s="202" t="s">
        <v>71</v>
      </c>
      <c r="AU157" s="202" t="s">
        <v>80</v>
      </c>
      <c r="AY157" s="201" t="s">
        <v>159</v>
      </c>
      <c r="BK157" s="203">
        <f>SUM(BK158:BK165)</f>
        <v>0</v>
      </c>
    </row>
    <row r="158" s="2" customFormat="1" ht="16.5" customHeight="1">
      <c r="A158" s="40"/>
      <c r="B158" s="41"/>
      <c r="C158" s="206" t="s">
        <v>580</v>
      </c>
      <c r="D158" s="206" t="s">
        <v>161</v>
      </c>
      <c r="E158" s="207" t="s">
        <v>2498</v>
      </c>
      <c r="F158" s="208" t="s">
        <v>2499</v>
      </c>
      <c r="G158" s="209" t="s">
        <v>2500</v>
      </c>
      <c r="H158" s="210">
        <v>6</v>
      </c>
      <c r="I158" s="211"/>
      <c r="J158" s="212">
        <f>ROUND(I158*H158,2)</f>
        <v>0</v>
      </c>
      <c r="K158" s="208" t="s">
        <v>19</v>
      </c>
      <c r="L158" s="46"/>
      <c r="M158" s="213" t="s">
        <v>19</v>
      </c>
      <c r="N158" s="214" t="s">
        <v>43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260</v>
      </c>
      <c r="AT158" s="217" t="s">
        <v>161</v>
      </c>
      <c r="AU158" s="217" t="s">
        <v>82</v>
      </c>
      <c r="AY158" s="19" t="s">
        <v>159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260</v>
      </c>
      <c r="BM158" s="217" t="s">
        <v>926</v>
      </c>
    </row>
    <row r="159" s="2" customFormat="1" ht="16.5" customHeight="1">
      <c r="A159" s="40"/>
      <c r="B159" s="41"/>
      <c r="C159" s="206" t="s">
        <v>308</v>
      </c>
      <c r="D159" s="206" t="s">
        <v>161</v>
      </c>
      <c r="E159" s="207" t="s">
        <v>2501</v>
      </c>
      <c r="F159" s="208" t="s">
        <v>2502</v>
      </c>
      <c r="G159" s="209" t="s">
        <v>2500</v>
      </c>
      <c r="H159" s="210">
        <v>8</v>
      </c>
      <c r="I159" s="211"/>
      <c r="J159" s="212">
        <f>ROUND(I159*H159,2)</f>
        <v>0</v>
      </c>
      <c r="K159" s="208" t="s">
        <v>19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260</v>
      </c>
      <c r="AT159" s="217" t="s">
        <v>161</v>
      </c>
      <c r="AU159" s="217" t="s">
        <v>82</v>
      </c>
      <c r="AY159" s="19" t="s">
        <v>159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260</v>
      </c>
      <c r="BM159" s="217" t="s">
        <v>938</v>
      </c>
    </row>
    <row r="160" s="2" customFormat="1" ht="16.5" customHeight="1">
      <c r="A160" s="40"/>
      <c r="B160" s="41"/>
      <c r="C160" s="206" t="s">
        <v>405</v>
      </c>
      <c r="D160" s="206" t="s">
        <v>161</v>
      </c>
      <c r="E160" s="207" t="s">
        <v>2503</v>
      </c>
      <c r="F160" s="208" t="s">
        <v>2504</v>
      </c>
      <c r="G160" s="209" t="s">
        <v>2500</v>
      </c>
      <c r="H160" s="210">
        <v>15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260</v>
      </c>
      <c r="AT160" s="217" t="s">
        <v>161</v>
      </c>
      <c r="AU160" s="217" t="s">
        <v>82</v>
      </c>
      <c r="AY160" s="19" t="s">
        <v>159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260</v>
      </c>
      <c r="BM160" s="217" t="s">
        <v>950</v>
      </c>
    </row>
    <row r="161" s="2" customFormat="1" ht="16.5" customHeight="1">
      <c r="A161" s="40"/>
      <c r="B161" s="41"/>
      <c r="C161" s="206" t="s">
        <v>593</v>
      </c>
      <c r="D161" s="206" t="s">
        <v>161</v>
      </c>
      <c r="E161" s="207" t="s">
        <v>2505</v>
      </c>
      <c r="F161" s="208" t="s">
        <v>2506</v>
      </c>
      <c r="G161" s="209" t="s">
        <v>2500</v>
      </c>
      <c r="H161" s="210">
        <v>6</v>
      </c>
      <c r="I161" s="211"/>
      <c r="J161" s="212">
        <f>ROUND(I161*H161,2)</f>
        <v>0</v>
      </c>
      <c r="K161" s="208" t="s">
        <v>19</v>
      </c>
      <c r="L161" s="46"/>
      <c r="M161" s="213" t="s">
        <v>19</v>
      </c>
      <c r="N161" s="214" t="s">
        <v>43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260</v>
      </c>
      <c r="AT161" s="217" t="s">
        <v>161</v>
      </c>
      <c r="AU161" s="217" t="s">
        <v>82</v>
      </c>
      <c r="AY161" s="19" t="s">
        <v>159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80</v>
      </c>
      <c r="BK161" s="218">
        <f>ROUND(I161*H161,2)</f>
        <v>0</v>
      </c>
      <c r="BL161" s="19" t="s">
        <v>260</v>
      </c>
      <c r="BM161" s="217" t="s">
        <v>962</v>
      </c>
    </row>
    <row r="162" s="2" customFormat="1" ht="16.5" customHeight="1">
      <c r="A162" s="40"/>
      <c r="B162" s="41"/>
      <c r="C162" s="206" t="s">
        <v>599</v>
      </c>
      <c r="D162" s="206" t="s">
        <v>161</v>
      </c>
      <c r="E162" s="207" t="s">
        <v>2507</v>
      </c>
      <c r="F162" s="208" t="s">
        <v>2508</v>
      </c>
      <c r="G162" s="209" t="s">
        <v>2500</v>
      </c>
      <c r="H162" s="210">
        <v>76</v>
      </c>
      <c r="I162" s="211"/>
      <c r="J162" s="212">
        <f>ROUND(I162*H162,2)</f>
        <v>0</v>
      </c>
      <c r="K162" s="208" t="s">
        <v>19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260</v>
      </c>
      <c r="AT162" s="217" t="s">
        <v>161</v>
      </c>
      <c r="AU162" s="217" t="s">
        <v>82</v>
      </c>
      <c r="AY162" s="19" t="s">
        <v>159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260</v>
      </c>
      <c r="BM162" s="217" t="s">
        <v>970</v>
      </c>
    </row>
    <row r="163" s="2" customFormat="1" ht="16.5" customHeight="1">
      <c r="A163" s="40"/>
      <c r="B163" s="41"/>
      <c r="C163" s="206" t="s">
        <v>606</v>
      </c>
      <c r="D163" s="206" t="s">
        <v>161</v>
      </c>
      <c r="E163" s="207" t="s">
        <v>2509</v>
      </c>
      <c r="F163" s="208" t="s">
        <v>2510</v>
      </c>
      <c r="G163" s="209" t="s">
        <v>2500</v>
      </c>
      <c r="H163" s="210">
        <v>25</v>
      </c>
      <c r="I163" s="211"/>
      <c r="J163" s="212">
        <f>ROUND(I163*H163,2)</f>
        <v>0</v>
      </c>
      <c r="K163" s="208" t="s">
        <v>19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260</v>
      </c>
      <c r="AT163" s="217" t="s">
        <v>161</v>
      </c>
      <c r="AU163" s="217" t="s">
        <v>82</v>
      </c>
      <c r="AY163" s="19" t="s">
        <v>159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260</v>
      </c>
      <c r="BM163" s="217" t="s">
        <v>980</v>
      </c>
    </row>
    <row r="164" s="2" customFormat="1" ht="16.5" customHeight="1">
      <c r="A164" s="40"/>
      <c r="B164" s="41"/>
      <c r="C164" s="206" t="s">
        <v>610</v>
      </c>
      <c r="D164" s="206" t="s">
        <v>161</v>
      </c>
      <c r="E164" s="207" t="s">
        <v>2511</v>
      </c>
      <c r="F164" s="208" t="s">
        <v>2512</v>
      </c>
      <c r="G164" s="209" t="s">
        <v>2500</v>
      </c>
      <c r="H164" s="210">
        <v>10</v>
      </c>
      <c r="I164" s="211"/>
      <c r="J164" s="212">
        <f>ROUND(I164*H164,2)</f>
        <v>0</v>
      </c>
      <c r="K164" s="208" t="s">
        <v>19</v>
      </c>
      <c r="L164" s="46"/>
      <c r="M164" s="213" t="s">
        <v>19</v>
      </c>
      <c r="N164" s="214" t="s">
        <v>43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260</v>
      </c>
      <c r="AT164" s="217" t="s">
        <v>161</v>
      </c>
      <c r="AU164" s="217" t="s">
        <v>82</v>
      </c>
      <c r="AY164" s="19" t="s">
        <v>159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80</v>
      </c>
      <c r="BK164" s="218">
        <f>ROUND(I164*H164,2)</f>
        <v>0</v>
      </c>
      <c r="BL164" s="19" t="s">
        <v>260</v>
      </c>
      <c r="BM164" s="217" t="s">
        <v>990</v>
      </c>
    </row>
    <row r="165" s="2" customFormat="1" ht="16.5" customHeight="1">
      <c r="A165" s="40"/>
      <c r="B165" s="41"/>
      <c r="C165" s="206" t="s">
        <v>614</v>
      </c>
      <c r="D165" s="206" t="s">
        <v>161</v>
      </c>
      <c r="E165" s="207" t="s">
        <v>2513</v>
      </c>
      <c r="F165" s="208" t="s">
        <v>2514</v>
      </c>
      <c r="G165" s="209" t="s">
        <v>2500</v>
      </c>
      <c r="H165" s="210">
        <v>15</v>
      </c>
      <c r="I165" s="211"/>
      <c r="J165" s="212">
        <f>ROUND(I165*H165,2)</f>
        <v>0</v>
      </c>
      <c r="K165" s="208" t="s">
        <v>19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260</v>
      </c>
      <c r="AT165" s="217" t="s">
        <v>161</v>
      </c>
      <c r="AU165" s="217" t="s">
        <v>82</v>
      </c>
      <c r="AY165" s="19" t="s">
        <v>159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260</v>
      </c>
      <c r="BM165" s="217" t="s">
        <v>1001</v>
      </c>
    </row>
    <row r="166" s="12" customFormat="1" ht="22.8" customHeight="1">
      <c r="A166" s="12"/>
      <c r="B166" s="190"/>
      <c r="C166" s="191"/>
      <c r="D166" s="192" t="s">
        <v>71</v>
      </c>
      <c r="E166" s="204" t="s">
        <v>2515</v>
      </c>
      <c r="F166" s="204" t="s">
        <v>2516</v>
      </c>
      <c r="G166" s="191"/>
      <c r="H166" s="191"/>
      <c r="I166" s="194"/>
      <c r="J166" s="205">
        <f>BK166</f>
        <v>0</v>
      </c>
      <c r="K166" s="191"/>
      <c r="L166" s="196"/>
      <c r="M166" s="197"/>
      <c r="N166" s="198"/>
      <c r="O166" s="198"/>
      <c r="P166" s="199">
        <f>P167</f>
        <v>0</v>
      </c>
      <c r="Q166" s="198"/>
      <c r="R166" s="199">
        <f>R167</f>
        <v>0</v>
      </c>
      <c r="S166" s="198"/>
      <c r="T166" s="20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1" t="s">
        <v>82</v>
      </c>
      <c r="AT166" s="202" t="s">
        <v>71</v>
      </c>
      <c r="AU166" s="202" t="s">
        <v>80</v>
      </c>
      <c r="AY166" s="201" t="s">
        <v>159</v>
      </c>
      <c r="BK166" s="203">
        <f>BK167</f>
        <v>0</v>
      </c>
    </row>
    <row r="167" s="2" customFormat="1" ht="24.15" customHeight="1">
      <c r="A167" s="40"/>
      <c r="B167" s="41"/>
      <c r="C167" s="206" t="s">
        <v>619</v>
      </c>
      <c r="D167" s="206" t="s">
        <v>161</v>
      </c>
      <c r="E167" s="207" t="s">
        <v>2517</v>
      </c>
      <c r="F167" s="208" t="s">
        <v>2518</v>
      </c>
      <c r="G167" s="209" t="s">
        <v>1593</v>
      </c>
      <c r="H167" s="279"/>
      <c r="I167" s="211"/>
      <c r="J167" s="212">
        <f>ROUND(I167*H167,2)</f>
        <v>0</v>
      </c>
      <c r="K167" s="208" t="s">
        <v>165</v>
      </c>
      <c r="L167" s="46"/>
      <c r="M167" s="283" t="s">
        <v>19</v>
      </c>
      <c r="N167" s="284" t="s">
        <v>43</v>
      </c>
      <c r="O167" s="285"/>
      <c r="P167" s="286">
        <f>O167*H167</f>
        <v>0</v>
      </c>
      <c r="Q167" s="286">
        <v>0</v>
      </c>
      <c r="R167" s="286">
        <f>Q167*H167</f>
        <v>0</v>
      </c>
      <c r="S167" s="286">
        <v>0</v>
      </c>
      <c r="T167" s="28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260</v>
      </c>
      <c r="AT167" s="217" t="s">
        <v>161</v>
      </c>
      <c r="AU167" s="217" t="s">
        <v>82</v>
      </c>
      <c r="AY167" s="19" t="s">
        <v>159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80</v>
      </c>
      <c r="BK167" s="218">
        <f>ROUND(I167*H167,2)</f>
        <v>0</v>
      </c>
      <c r="BL167" s="19" t="s">
        <v>260</v>
      </c>
      <c r="BM167" s="217" t="s">
        <v>2519</v>
      </c>
    </row>
    <row r="168" s="2" customFormat="1" ht="6.96" customHeight="1">
      <c r="A168" s="40"/>
      <c r="B168" s="61"/>
      <c r="C168" s="62"/>
      <c r="D168" s="62"/>
      <c r="E168" s="62"/>
      <c r="F168" s="62"/>
      <c r="G168" s="62"/>
      <c r="H168" s="62"/>
      <c r="I168" s="62"/>
      <c r="J168" s="62"/>
      <c r="K168" s="62"/>
      <c r="L168" s="46"/>
      <c r="M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</row>
  </sheetData>
  <sheetProtection sheet="1" autoFilter="0" formatColumns="0" formatRows="0" objects="1" scenarios="1" spinCount="100000" saltValue="1srZ3zcnjmpDBI0DLjtZ+xuhhXy69hlDfrrVoAklSQJnPrpp7kMkW3Hnl0OZNeFRIseC/P2mHgOqliftIgovdQ==" hashValue="9rapA7NGQzlVGMTQHV4YI0mckf/AQBuuN5+npw3qHCQBtnMkquo5pSXTGw7d3qsRHsEX3S6D+L61t83YrILJyA==" algorithmName="SHA-512" password="CEE1"/>
  <autoFilter ref="C88:K16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Cestmistrovství Telč - modernizace dílen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2520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18. 5. 2020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2521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3.25" customHeight="1">
      <c r="A27" s="140"/>
      <c r="B27" s="141"/>
      <c r="C27" s="140"/>
      <c r="D27" s="140"/>
      <c r="E27" s="142" t="s">
        <v>2522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ROUND(J142,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ROUND((SUM(BE142:BE369)),  2)</f>
        <v>0</v>
      </c>
      <c r="G33" s="40"/>
      <c r="H33" s="40"/>
      <c r="I33" s="150">
        <v>0.20999999999999999</v>
      </c>
      <c r="J33" s="149">
        <f>ROUND(((SUM(BE142:BE369))*I33),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ROUND((SUM(BF142:BF369)),  2)</f>
        <v>0</v>
      </c>
      <c r="G34" s="40"/>
      <c r="H34" s="40"/>
      <c r="I34" s="150">
        <v>0.14999999999999999</v>
      </c>
      <c r="J34" s="149">
        <f>ROUND(((SUM(BF142:BF369))*I34),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ROUND((SUM(BG142:BG369)),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ROUND((SUM(BH142:BH369)),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ROUND((SUM(BI142:BI369)),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Cestmistrovství Telč - modernizace dílen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Zařízení silnoproudé elektrotechniky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Telč</v>
      </c>
      <c r="G52" s="42"/>
      <c r="H52" s="42"/>
      <c r="I52" s="34" t="s">
        <v>23</v>
      </c>
      <c r="J52" s="74" t="str">
        <f>IF(J12="","",J12)</f>
        <v>18. 5. 2020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přísp.org., 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Ing.Zbyněk Pecina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J142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2523</v>
      </c>
      <c r="E60" s="170"/>
      <c r="F60" s="170"/>
      <c r="G60" s="170"/>
      <c r="H60" s="170"/>
      <c r="I60" s="170"/>
      <c r="J60" s="171">
        <f>J143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2524</v>
      </c>
      <c r="E61" s="176"/>
      <c r="F61" s="176"/>
      <c r="G61" s="176"/>
      <c r="H61" s="176"/>
      <c r="I61" s="176"/>
      <c r="J61" s="177">
        <f>J144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2525</v>
      </c>
      <c r="E62" s="176"/>
      <c r="F62" s="176"/>
      <c r="G62" s="176"/>
      <c r="H62" s="176"/>
      <c r="I62" s="176"/>
      <c r="J62" s="177">
        <f>J186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2526</v>
      </c>
      <c r="E63" s="176"/>
      <c r="F63" s="176"/>
      <c r="G63" s="176"/>
      <c r="H63" s="176"/>
      <c r="I63" s="176"/>
      <c r="J63" s="177">
        <f>J198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3"/>
      <c r="C64" s="174"/>
      <c r="D64" s="175" t="s">
        <v>2527</v>
      </c>
      <c r="E64" s="176"/>
      <c r="F64" s="176"/>
      <c r="G64" s="176"/>
      <c r="H64" s="176"/>
      <c r="I64" s="176"/>
      <c r="J64" s="177">
        <f>J199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3"/>
      <c r="C65" s="174"/>
      <c r="D65" s="175" t="s">
        <v>2528</v>
      </c>
      <c r="E65" s="176"/>
      <c r="F65" s="176"/>
      <c r="G65" s="176"/>
      <c r="H65" s="176"/>
      <c r="I65" s="176"/>
      <c r="J65" s="177">
        <f>J202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2529</v>
      </c>
      <c r="E66" s="176"/>
      <c r="F66" s="176"/>
      <c r="G66" s="176"/>
      <c r="H66" s="176"/>
      <c r="I66" s="176"/>
      <c r="J66" s="177">
        <f>J213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3"/>
      <c r="C67" s="174"/>
      <c r="D67" s="175" t="s">
        <v>2530</v>
      </c>
      <c r="E67" s="176"/>
      <c r="F67" s="176"/>
      <c r="G67" s="176"/>
      <c r="H67" s="176"/>
      <c r="I67" s="176"/>
      <c r="J67" s="177">
        <f>J215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3"/>
      <c r="C68" s="174"/>
      <c r="D68" s="175" t="s">
        <v>2531</v>
      </c>
      <c r="E68" s="176"/>
      <c r="F68" s="176"/>
      <c r="G68" s="176"/>
      <c r="H68" s="176"/>
      <c r="I68" s="176"/>
      <c r="J68" s="177">
        <f>J217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3"/>
      <c r="C69" s="174"/>
      <c r="D69" s="175" t="s">
        <v>2532</v>
      </c>
      <c r="E69" s="176"/>
      <c r="F69" s="176"/>
      <c r="G69" s="176"/>
      <c r="H69" s="176"/>
      <c r="I69" s="176"/>
      <c r="J69" s="177">
        <f>J222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3"/>
      <c r="C70" s="174"/>
      <c r="D70" s="175" t="s">
        <v>2533</v>
      </c>
      <c r="E70" s="176"/>
      <c r="F70" s="176"/>
      <c r="G70" s="176"/>
      <c r="H70" s="176"/>
      <c r="I70" s="176"/>
      <c r="J70" s="177">
        <f>J224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3"/>
      <c r="C71" s="174"/>
      <c r="D71" s="175" t="s">
        <v>2534</v>
      </c>
      <c r="E71" s="176"/>
      <c r="F71" s="176"/>
      <c r="G71" s="176"/>
      <c r="H71" s="176"/>
      <c r="I71" s="176"/>
      <c r="J71" s="177">
        <f>J235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73"/>
      <c r="C72" s="174"/>
      <c r="D72" s="175" t="s">
        <v>2535</v>
      </c>
      <c r="E72" s="176"/>
      <c r="F72" s="176"/>
      <c r="G72" s="176"/>
      <c r="H72" s="176"/>
      <c r="I72" s="176"/>
      <c r="J72" s="177">
        <f>J240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73"/>
      <c r="C73" s="174"/>
      <c r="D73" s="175" t="s">
        <v>2536</v>
      </c>
      <c r="E73" s="176"/>
      <c r="F73" s="176"/>
      <c r="G73" s="176"/>
      <c r="H73" s="176"/>
      <c r="I73" s="176"/>
      <c r="J73" s="177">
        <f>J243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73"/>
      <c r="C74" s="174"/>
      <c r="D74" s="175" t="s">
        <v>2537</v>
      </c>
      <c r="E74" s="176"/>
      <c r="F74" s="176"/>
      <c r="G74" s="176"/>
      <c r="H74" s="176"/>
      <c r="I74" s="176"/>
      <c r="J74" s="177">
        <f>J245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73"/>
      <c r="C75" s="174"/>
      <c r="D75" s="175" t="s">
        <v>2538</v>
      </c>
      <c r="E75" s="176"/>
      <c r="F75" s="176"/>
      <c r="G75" s="176"/>
      <c r="H75" s="176"/>
      <c r="I75" s="176"/>
      <c r="J75" s="177">
        <f>J247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73"/>
      <c r="C76" s="174"/>
      <c r="D76" s="175" t="s">
        <v>2539</v>
      </c>
      <c r="E76" s="176"/>
      <c r="F76" s="176"/>
      <c r="G76" s="176"/>
      <c r="H76" s="176"/>
      <c r="I76" s="176"/>
      <c r="J76" s="177">
        <f>J253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73"/>
      <c r="C77" s="174"/>
      <c r="D77" s="175" t="s">
        <v>2540</v>
      </c>
      <c r="E77" s="176"/>
      <c r="F77" s="176"/>
      <c r="G77" s="176"/>
      <c r="H77" s="176"/>
      <c r="I77" s="176"/>
      <c r="J77" s="177">
        <f>J255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4.88" customHeight="1">
      <c r="A78" s="10"/>
      <c r="B78" s="173"/>
      <c r="C78" s="174"/>
      <c r="D78" s="175" t="s">
        <v>2541</v>
      </c>
      <c r="E78" s="176"/>
      <c r="F78" s="176"/>
      <c r="G78" s="176"/>
      <c r="H78" s="176"/>
      <c r="I78" s="176"/>
      <c r="J78" s="177">
        <f>J257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4.88" customHeight="1">
      <c r="A79" s="10"/>
      <c r="B79" s="173"/>
      <c r="C79" s="174"/>
      <c r="D79" s="175" t="s">
        <v>2542</v>
      </c>
      <c r="E79" s="176"/>
      <c r="F79" s="176"/>
      <c r="G79" s="176"/>
      <c r="H79" s="176"/>
      <c r="I79" s="176"/>
      <c r="J79" s="177">
        <f>J259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4.88" customHeight="1">
      <c r="A80" s="10"/>
      <c r="B80" s="173"/>
      <c r="C80" s="174"/>
      <c r="D80" s="175" t="s">
        <v>2543</v>
      </c>
      <c r="E80" s="176"/>
      <c r="F80" s="176"/>
      <c r="G80" s="176"/>
      <c r="H80" s="176"/>
      <c r="I80" s="176"/>
      <c r="J80" s="177">
        <f>J263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4.88" customHeight="1">
      <c r="A81" s="10"/>
      <c r="B81" s="173"/>
      <c r="C81" s="174"/>
      <c r="D81" s="175" t="s">
        <v>2544</v>
      </c>
      <c r="E81" s="176"/>
      <c r="F81" s="176"/>
      <c r="G81" s="176"/>
      <c r="H81" s="176"/>
      <c r="I81" s="176"/>
      <c r="J81" s="177">
        <f>J265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4.88" customHeight="1">
      <c r="A82" s="10"/>
      <c r="B82" s="173"/>
      <c r="C82" s="174"/>
      <c r="D82" s="175" t="s">
        <v>2545</v>
      </c>
      <c r="E82" s="176"/>
      <c r="F82" s="176"/>
      <c r="G82" s="176"/>
      <c r="H82" s="176"/>
      <c r="I82" s="176"/>
      <c r="J82" s="177">
        <f>J267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4.88" customHeight="1">
      <c r="A83" s="10"/>
      <c r="B83" s="173"/>
      <c r="C83" s="174"/>
      <c r="D83" s="175" t="s">
        <v>2546</v>
      </c>
      <c r="E83" s="176"/>
      <c r="F83" s="176"/>
      <c r="G83" s="176"/>
      <c r="H83" s="176"/>
      <c r="I83" s="176"/>
      <c r="J83" s="177">
        <f>J271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4.88" customHeight="1">
      <c r="A84" s="10"/>
      <c r="B84" s="173"/>
      <c r="C84" s="174"/>
      <c r="D84" s="175" t="s">
        <v>2547</v>
      </c>
      <c r="E84" s="176"/>
      <c r="F84" s="176"/>
      <c r="G84" s="176"/>
      <c r="H84" s="176"/>
      <c r="I84" s="176"/>
      <c r="J84" s="177">
        <f>J273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4.88" customHeight="1">
      <c r="A85" s="10"/>
      <c r="B85" s="173"/>
      <c r="C85" s="174"/>
      <c r="D85" s="175" t="s">
        <v>2548</v>
      </c>
      <c r="E85" s="176"/>
      <c r="F85" s="176"/>
      <c r="G85" s="176"/>
      <c r="H85" s="176"/>
      <c r="I85" s="176"/>
      <c r="J85" s="177">
        <f>J276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4.88" customHeight="1">
      <c r="A86" s="10"/>
      <c r="B86" s="173"/>
      <c r="C86" s="174"/>
      <c r="D86" s="175" t="s">
        <v>2549</v>
      </c>
      <c r="E86" s="176"/>
      <c r="F86" s="176"/>
      <c r="G86" s="176"/>
      <c r="H86" s="176"/>
      <c r="I86" s="176"/>
      <c r="J86" s="177">
        <f>J285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4.88" customHeight="1">
      <c r="A87" s="10"/>
      <c r="B87" s="173"/>
      <c r="C87" s="174"/>
      <c r="D87" s="175" t="s">
        <v>2550</v>
      </c>
      <c r="E87" s="176"/>
      <c r="F87" s="176"/>
      <c r="G87" s="176"/>
      <c r="H87" s="176"/>
      <c r="I87" s="176"/>
      <c r="J87" s="177">
        <f>J287</f>
        <v>0</v>
      </c>
      <c r="K87" s="174"/>
      <c r="L87" s="17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4.88" customHeight="1">
      <c r="A88" s="10"/>
      <c r="B88" s="173"/>
      <c r="C88" s="174"/>
      <c r="D88" s="175" t="s">
        <v>2551</v>
      </c>
      <c r="E88" s="176"/>
      <c r="F88" s="176"/>
      <c r="G88" s="176"/>
      <c r="H88" s="176"/>
      <c r="I88" s="176"/>
      <c r="J88" s="177">
        <f>J289</f>
        <v>0</v>
      </c>
      <c r="K88" s="174"/>
      <c r="L88" s="17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4.88" customHeight="1">
      <c r="A89" s="10"/>
      <c r="B89" s="173"/>
      <c r="C89" s="174"/>
      <c r="D89" s="175" t="s">
        <v>2552</v>
      </c>
      <c r="E89" s="176"/>
      <c r="F89" s="176"/>
      <c r="G89" s="176"/>
      <c r="H89" s="176"/>
      <c r="I89" s="176"/>
      <c r="J89" s="177">
        <f>J291</f>
        <v>0</v>
      </c>
      <c r="K89" s="174"/>
      <c r="L89" s="178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4.88" customHeight="1">
      <c r="A90" s="10"/>
      <c r="B90" s="173"/>
      <c r="C90" s="174"/>
      <c r="D90" s="175" t="s">
        <v>2553</v>
      </c>
      <c r="E90" s="176"/>
      <c r="F90" s="176"/>
      <c r="G90" s="176"/>
      <c r="H90" s="176"/>
      <c r="I90" s="176"/>
      <c r="J90" s="177">
        <f>J293</f>
        <v>0</v>
      </c>
      <c r="K90" s="174"/>
      <c r="L90" s="178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4.88" customHeight="1">
      <c r="A91" s="10"/>
      <c r="B91" s="173"/>
      <c r="C91" s="174"/>
      <c r="D91" s="175" t="s">
        <v>2554</v>
      </c>
      <c r="E91" s="176"/>
      <c r="F91" s="176"/>
      <c r="G91" s="176"/>
      <c r="H91" s="176"/>
      <c r="I91" s="176"/>
      <c r="J91" s="177">
        <f>J296</f>
        <v>0</v>
      </c>
      <c r="K91" s="174"/>
      <c r="L91" s="178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4.88" customHeight="1">
      <c r="A92" s="10"/>
      <c r="B92" s="173"/>
      <c r="C92" s="174"/>
      <c r="D92" s="175" t="s">
        <v>2555</v>
      </c>
      <c r="E92" s="176"/>
      <c r="F92" s="176"/>
      <c r="G92" s="176"/>
      <c r="H92" s="176"/>
      <c r="I92" s="176"/>
      <c r="J92" s="177">
        <f>J300</f>
        <v>0</v>
      </c>
      <c r="K92" s="174"/>
      <c r="L92" s="178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4.88" customHeight="1">
      <c r="A93" s="10"/>
      <c r="B93" s="173"/>
      <c r="C93" s="174"/>
      <c r="D93" s="175" t="s">
        <v>2556</v>
      </c>
      <c r="E93" s="176"/>
      <c r="F93" s="176"/>
      <c r="G93" s="176"/>
      <c r="H93" s="176"/>
      <c r="I93" s="176"/>
      <c r="J93" s="177">
        <f>J302</f>
        <v>0</v>
      </c>
      <c r="K93" s="174"/>
      <c r="L93" s="178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4.88" customHeight="1">
      <c r="A94" s="10"/>
      <c r="B94" s="173"/>
      <c r="C94" s="174"/>
      <c r="D94" s="175" t="s">
        <v>2557</v>
      </c>
      <c r="E94" s="176"/>
      <c r="F94" s="176"/>
      <c r="G94" s="176"/>
      <c r="H94" s="176"/>
      <c r="I94" s="176"/>
      <c r="J94" s="177">
        <f>J304</f>
        <v>0</v>
      </c>
      <c r="K94" s="174"/>
      <c r="L94" s="178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4.88" customHeight="1">
      <c r="A95" s="10"/>
      <c r="B95" s="173"/>
      <c r="C95" s="174"/>
      <c r="D95" s="175" t="s">
        <v>2558</v>
      </c>
      <c r="E95" s="176"/>
      <c r="F95" s="176"/>
      <c r="G95" s="176"/>
      <c r="H95" s="176"/>
      <c r="I95" s="176"/>
      <c r="J95" s="177">
        <f>J306</f>
        <v>0</v>
      </c>
      <c r="K95" s="174"/>
      <c r="L95" s="178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4.88" customHeight="1">
      <c r="A96" s="10"/>
      <c r="B96" s="173"/>
      <c r="C96" s="174"/>
      <c r="D96" s="175" t="s">
        <v>2559</v>
      </c>
      <c r="E96" s="176"/>
      <c r="F96" s="176"/>
      <c r="G96" s="176"/>
      <c r="H96" s="176"/>
      <c r="I96" s="176"/>
      <c r="J96" s="177">
        <f>J309</f>
        <v>0</v>
      </c>
      <c r="K96" s="174"/>
      <c r="L96" s="17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3"/>
      <c r="C97" s="174"/>
      <c r="D97" s="175" t="s">
        <v>2560</v>
      </c>
      <c r="E97" s="176"/>
      <c r="F97" s="176"/>
      <c r="G97" s="176"/>
      <c r="H97" s="176"/>
      <c r="I97" s="176"/>
      <c r="J97" s="177">
        <f>J311</f>
        <v>0</v>
      </c>
      <c r="K97" s="174"/>
      <c r="L97" s="178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4.88" customHeight="1">
      <c r="A98" s="10"/>
      <c r="B98" s="173"/>
      <c r="C98" s="174"/>
      <c r="D98" s="175" t="s">
        <v>2561</v>
      </c>
      <c r="E98" s="176"/>
      <c r="F98" s="176"/>
      <c r="G98" s="176"/>
      <c r="H98" s="176"/>
      <c r="I98" s="176"/>
      <c r="J98" s="177">
        <f>J312</f>
        <v>0</v>
      </c>
      <c r="K98" s="174"/>
      <c r="L98" s="17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73"/>
      <c r="C99" s="174"/>
      <c r="D99" s="175" t="s">
        <v>2562</v>
      </c>
      <c r="E99" s="176"/>
      <c r="F99" s="176"/>
      <c r="G99" s="176"/>
      <c r="H99" s="176"/>
      <c r="I99" s="176"/>
      <c r="J99" s="177">
        <f>J314</f>
        <v>0</v>
      </c>
      <c r="K99" s="174"/>
      <c r="L99" s="17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73"/>
      <c r="C100" s="174"/>
      <c r="D100" s="175" t="s">
        <v>2563</v>
      </c>
      <c r="E100" s="176"/>
      <c r="F100" s="176"/>
      <c r="G100" s="176"/>
      <c r="H100" s="176"/>
      <c r="I100" s="176"/>
      <c r="J100" s="177">
        <f>J316</f>
        <v>0</v>
      </c>
      <c r="K100" s="174"/>
      <c r="L100" s="17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73"/>
      <c r="C101" s="174"/>
      <c r="D101" s="175" t="s">
        <v>2564</v>
      </c>
      <c r="E101" s="176"/>
      <c r="F101" s="176"/>
      <c r="G101" s="176"/>
      <c r="H101" s="176"/>
      <c r="I101" s="176"/>
      <c r="J101" s="177">
        <f>J318</f>
        <v>0</v>
      </c>
      <c r="K101" s="174"/>
      <c r="L101" s="17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73"/>
      <c r="C102" s="174"/>
      <c r="D102" s="175" t="s">
        <v>2565</v>
      </c>
      <c r="E102" s="176"/>
      <c r="F102" s="176"/>
      <c r="G102" s="176"/>
      <c r="H102" s="176"/>
      <c r="I102" s="176"/>
      <c r="J102" s="177">
        <f>J320</f>
        <v>0</v>
      </c>
      <c r="K102" s="174"/>
      <c r="L102" s="17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73"/>
      <c r="C103" s="174"/>
      <c r="D103" s="175" t="s">
        <v>2565</v>
      </c>
      <c r="E103" s="176"/>
      <c r="F103" s="176"/>
      <c r="G103" s="176"/>
      <c r="H103" s="176"/>
      <c r="I103" s="176"/>
      <c r="J103" s="177">
        <f>J322</f>
        <v>0</v>
      </c>
      <c r="K103" s="174"/>
      <c r="L103" s="17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73"/>
      <c r="C104" s="174"/>
      <c r="D104" s="175" t="s">
        <v>2566</v>
      </c>
      <c r="E104" s="176"/>
      <c r="F104" s="176"/>
      <c r="G104" s="176"/>
      <c r="H104" s="176"/>
      <c r="I104" s="176"/>
      <c r="J104" s="177">
        <f>J328</f>
        <v>0</v>
      </c>
      <c r="K104" s="174"/>
      <c r="L104" s="17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73"/>
      <c r="C105" s="174"/>
      <c r="D105" s="175" t="s">
        <v>2567</v>
      </c>
      <c r="E105" s="176"/>
      <c r="F105" s="176"/>
      <c r="G105" s="176"/>
      <c r="H105" s="176"/>
      <c r="I105" s="176"/>
      <c r="J105" s="177">
        <f>J330</f>
        <v>0</v>
      </c>
      <c r="K105" s="174"/>
      <c r="L105" s="17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73"/>
      <c r="C106" s="174"/>
      <c r="D106" s="175" t="s">
        <v>2563</v>
      </c>
      <c r="E106" s="176"/>
      <c r="F106" s="176"/>
      <c r="G106" s="176"/>
      <c r="H106" s="176"/>
      <c r="I106" s="176"/>
      <c r="J106" s="177">
        <f>J332</f>
        <v>0</v>
      </c>
      <c r="K106" s="174"/>
      <c r="L106" s="17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73"/>
      <c r="C107" s="174"/>
      <c r="D107" s="175" t="s">
        <v>2568</v>
      </c>
      <c r="E107" s="176"/>
      <c r="F107" s="176"/>
      <c r="G107" s="176"/>
      <c r="H107" s="176"/>
      <c r="I107" s="176"/>
      <c r="J107" s="177">
        <f>J335</f>
        <v>0</v>
      </c>
      <c r="K107" s="174"/>
      <c r="L107" s="17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73"/>
      <c r="C108" s="174"/>
      <c r="D108" s="175" t="s">
        <v>2569</v>
      </c>
      <c r="E108" s="176"/>
      <c r="F108" s="176"/>
      <c r="G108" s="176"/>
      <c r="H108" s="176"/>
      <c r="I108" s="176"/>
      <c r="J108" s="177">
        <f>J337</f>
        <v>0</v>
      </c>
      <c r="K108" s="174"/>
      <c r="L108" s="17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73"/>
      <c r="C109" s="174"/>
      <c r="D109" s="175" t="s">
        <v>2570</v>
      </c>
      <c r="E109" s="176"/>
      <c r="F109" s="176"/>
      <c r="G109" s="176"/>
      <c r="H109" s="176"/>
      <c r="I109" s="176"/>
      <c r="J109" s="177">
        <f>J340</f>
        <v>0</v>
      </c>
      <c r="K109" s="174"/>
      <c r="L109" s="17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73"/>
      <c r="C110" s="174"/>
      <c r="D110" s="175" t="s">
        <v>2558</v>
      </c>
      <c r="E110" s="176"/>
      <c r="F110" s="176"/>
      <c r="G110" s="176"/>
      <c r="H110" s="176"/>
      <c r="I110" s="176"/>
      <c r="J110" s="177">
        <f>J345</f>
        <v>0</v>
      </c>
      <c r="K110" s="174"/>
      <c r="L110" s="17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73"/>
      <c r="C111" s="174"/>
      <c r="D111" s="175" t="s">
        <v>2571</v>
      </c>
      <c r="E111" s="176"/>
      <c r="F111" s="176"/>
      <c r="G111" s="176"/>
      <c r="H111" s="176"/>
      <c r="I111" s="176"/>
      <c r="J111" s="177">
        <f>J347</f>
        <v>0</v>
      </c>
      <c r="K111" s="174"/>
      <c r="L111" s="17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3"/>
      <c r="C112" s="174"/>
      <c r="D112" s="175" t="s">
        <v>2572</v>
      </c>
      <c r="E112" s="176"/>
      <c r="F112" s="176"/>
      <c r="G112" s="176"/>
      <c r="H112" s="176"/>
      <c r="I112" s="176"/>
      <c r="J112" s="177">
        <f>J349</f>
        <v>0</v>
      </c>
      <c r="K112" s="174"/>
      <c r="L112" s="17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73"/>
      <c r="C113" s="174"/>
      <c r="D113" s="175" t="s">
        <v>2573</v>
      </c>
      <c r="E113" s="176"/>
      <c r="F113" s="176"/>
      <c r="G113" s="176"/>
      <c r="H113" s="176"/>
      <c r="I113" s="176"/>
      <c r="J113" s="177">
        <f>J350</f>
        <v>0</v>
      </c>
      <c r="K113" s="174"/>
      <c r="L113" s="17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4.88" customHeight="1">
      <c r="A114" s="10"/>
      <c r="B114" s="173"/>
      <c r="C114" s="174"/>
      <c r="D114" s="175" t="s">
        <v>2574</v>
      </c>
      <c r="E114" s="176"/>
      <c r="F114" s="176"/>
      <c r="G114" s="176"/>
      <c r="H114" s="176"/>
      <c r="I114" s="176"/>
      <c r="J114" s="177">
        <f>J352</f>
        <v>0</v>
      </c>
      <c r="K114" s="174"/>
      <c r="L114" s="17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73"/>
      <c r="C115" s="174"/>
      <c r="D115" s="175" t="s">
        <v>2575</v>
      </c>
      <c r="E115" s="176"/>
      <c r="F115" s="176"/>
      <c r="G115" s="176"/>
      <c r="H115" s="176"/>
      <c r="I115" s="176"/>
      <c r="J115" s="177">
        <f>J354</f>
        <v>0</v>
      </c>
      <c r="K115" s="174"/>
      <c r="L115" s="17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73"/>
      <c r="C116" s="174"/>
      <c r="D116" s="175" t="s">
        <v>2576</v>
      </c>
      <c r="E116" s="176"/>
      <c r="F116" s="176"/>
      <c r="G116" s="176"/>
      <c r="H116" s="176"/>
      <c r="I116" s="176"/>
      <c r="J116" s="177">
        <f>J356</f>
        <v>0</v>
      </c>
      <c r="K116" s="174"/>
      <c r="L116" s="17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4.88" customHeight="1">
      <c r="A117" s="10"/>
      <c r="B117" s="173"/>
      <c r="C117" s="174"/>
      <c r="D117" s="175" t="s">
        <v>2577</v>
      </c>
      <c r="E117" s="176"/>
      <c r="F117" s="176"/>
      <c r="G117" s="176"/>
      <c r="H117" s="176"/>
      <c r="I117" s="176"/>
      <c r="J117" s="177">
        <f>J358</f>
        <v>0</v>
      </c>
      <c r="K117" s="174"/>
      <c r="L117" s="17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4.88" customHeight="1">
      <c r="A118" s="10"/>
      <c r="B118" s="173"/>
      <c r="C118" s="174"/>
      <c r="D118" s="175" t="s">
        <v>2578</v>
      </c>
      <c r="E118" s="176"/>
      <c r="F118" s="176"/>
      <c r="G118" s="176"/>
      <c r="H118" s="176"/>
      <c r="I118" s="176"/>
      <c r="J118" s="177">
        <f>J360</f>
        <v>0</v>
      </c>
      <c r="K118" s="174"/>
      <c r="L118" s="17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4.88" customHeight="1">
      <c r="A119" s="10"/>
      <c r="B119" s="173"/>
      <c r="C119" s="174"/>
      <c r="D119" s="175" t="s">
        <v>2579</v>
      </c>
      <c r="E119" s="176"/>
      <c r="F119" s="176"/>
      <c r="G119" s="176"/>
      <c r="H119" s="176"/>
      <c r="I119" s="176"/>
      <c r="J119" s="177">
        <f>J362</f>
        <v>0</v>
      </c>
      <c r="K119" s="174"/>
      <c r="L119" s="178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4.88" customHeight="1">
      <c r="A120" s="10"/>
      <c r="B120" s="173"/>
      <c r="C120" s="174"/>
      <c r="D120" s="175" t="s">
        <v>2580</v>
      </c>
      <c r="E120" s="176"/>
      <c r="F120" s="176"/>
      <c r="G120" s="176"/>
      <c r="H120" s="176"/>
      <c r="I120" s="176"/>
      <c r="J120" s="177">
        <f>J364</f>
        <v>0</v>
      </c>
      <c r="K120" s="174"/>
      <c r="L120" s="178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4.88" customHeight="1">
      <c r="A121" s="10"/>
      <c r="B121" s="173"/>
      <c r="C121" s="174"/>
      <c r="D121" s="175" t="s">
        <v>2581</v>
      </c>
      <c r="E121" s="176"/>
      <c r="F121" s="176"/>
      <c r="G121" s="176"/>
      <c r="H121" s="176"/>
      <c r="I121" s="176"/>
      <c r="J121" s="177">
        <f>J366</f>
        <v>0</v>
      </c>
      <c r="K121" s="174"/>
      <c r="L121" s="17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73"/>
      <c r="C122" s="174"/>
      <c r="D122" s="175" t="s">
        <v>2582</v>
      </c>
      <c r="E122" s="176"/>
      <c r="F122" s="176"/>
      <c r="G122" s="176"/>
      <c r="H122" s="176"/>
      <c r="I122" s="176"/>
      <c r="J122" s="177">
        <f>J368</f>
        <v>0</v>
      </c>
      <c r="K122" s="174"/>
      <c r="L122" s="178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40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136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136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8" s="2" customFormat="1" ht="6.96" customHeight="1">
      <c r="A128" s="40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136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24.96" customHeight="1">
      <c r="A129" s="40"/>
      <c r="B129" s="41"/>
      <c r="C129" s="25" t="s">
        <v>144</v>
      </c>
      <c r="D129" s="42"/>
      <c r="E129" s="42"/>
      <c r="F129" s="42"/>
      <c r="G129" s="42"/>
      <c r="H129" s="42"/>
      <c r="I129" s="42"/>
      <c r="J129" s="42"/>
      <c r="K129" s="42"/>
      <c r="L129" s="136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6.96" customHeight="1">
      <c r="A130" s="40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136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12" customHeight="1">
      <c r="A131" s="40"/>
      <c r="B131" s="41"/>
      <c r="C131" s="34" t="s">
        <v>16</v>
      </c>
      <c r="D131" s="42"/>
      <c r="E131" s="42"/>
      <c r="F131" s="42"/>
      <c r="G131" s="42"/>
      <c r="H131" s="42"/>
      <c r="I131" s="42"/>
      <c r="J131" s="42"/>
      <c r="K131" s="42"/>
      <c r="L131" s="136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6.5" customHeight="1">
      <c r="A132" s="40"/>
      <c r="B132" s="41"/>
      <c r="C132" s="42"/>
      <c r="D132" s="42"/>
      <c r="E132" s="162" t="str">
        <f>E7</f>
        <v>Cestmistrovství Telč - modernizace dílen</v>
      </c>
      <c r="F132" s="34"/>
      <c r="G132" s="34"/>
      <c r="H132" s="34"/>
      <c r="I132" s="42"/>
      <c r="J132" s="42"/>
      <c r="K132" s="42"/>
      <c r="L132" s="136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2" customFormat="1" ht="12" customHeight="1">
      <c r="A133" s="40"/>
      <c r="B133" s="41"/>
      <c r="C133" s="34" t="s">
        <v>103</v>
      </c>
      <c r="D133" s="42"/>
      <c r="E133" s="42"/>
      <c r="F133" s="42"/>
      <c r="G133" s="42"/>
      <c r="H133" s="42"/>
      <c r="I133" s="42"/>
      <c r="J133" s="42"/>
      <c r="K133" s="42"/>
      <c r="L133" s="136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16.5" customHeight="1">
      <c r="A134" s="40"/>
      <c r="B134" s="41"/>
      <c r="C134" s="42"/>
      <c r="D134" s="42"/>
      <c r="E134" s="71" t="str">
        <f>E9</f>
        <v>04 - Zařízení silnoproudé elektrotechniky</v>
      </c>
      <c r="F134" s="42"/>
      <c r="G134" s="42"/>
      <c r="H134" s="42"/>
      <c r="I134" s="42"/>
      <c r="J134" s="42"/>
      <c r="K134" s="42"/>
      <c r="L134" s="136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6.96" customHeight="1">
      <c r="A135" s="40"/>
      <c r="B135" s="41"/>
      <c r="C135" s="42"/>
      <c r="D135" s="42"/>
      <c r="E135" s="42"/>
      <c r="F135" s="42"/>
      <c r="G135" s="42"/>
      <c r="H135" s="42"/>
      <c r="I135" s="42"/>
      <c r="J135" s="42"/>
      <c r="K135" s="42"/>
      <c r="L135" s="136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12" customHeight="1">
      <c r="A136" s="40"/>
      <c r="B136" s="41"/>
      <c r="C136" s="34" t="s">
        <v>21</v>
      </c>
      <c r="D136" s="42"/>
      <c r="E136" s="42"/>
      <c r="F136" s="29" t="str">
        <f>F12</f>
        <v>Telč</v>
      </c>
      <c r="G136" s="42"/>
      <c r="H136" s="42"/>
      <c r="I136" s="34" t="s">
        <v>23</v>
      </c>
      <c r="J136" s="74" t="str">
        <f>IF(J12="","",J12)</f>
        <v>18. 5. 2020</v>
      </c>
      <c r="K136" s="42"/>
      <c r="L136" s="136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6.96" customHeight="1">
      <c r="A137" s="40"/>
      <c r="B137" s="41"/>
      <c r="C137" s="42"/>
      <c r="D137" s="42"/>
      <c r="E137" s="42"/>
      <c r="F137" s="42"/>
      <c r="G137" s="42"/>
      <c r="H137" s="42"/>
      <c r="I137" s="42"/>
      <c r="J137" s="42"/>
      <c r="K137" s="42"/>
      <c r="L137" s="136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40.05" customHeight="1">
      <c r="A138" s="40"/>
      <c r="B138" s="41"/>
      <c r="C138" s="34" t="s">
        <v>25</v>
      </c>
      <c r="D138" s="42"/>
      <c r="E138" s="42"/>
      <c r="F138" s="29" t="str">
        <f>E15</f>
        <v>KSÚSV, přísp.org., Kosovská 1122/16, Jihlava 58601</v>
      </c>
      <c r="G138" s="42"/>
      <c r="H138" s="42"/>
      <c r="I138" s="34" t="s">
        <v>31</v>
      </c>
      <c r="J138" s="38" t="str">
        <f>E21</f>
        <v>Ing.Josef Slabý, Arnolec 30, Jamné 58827</v>
      </c>
      <c r="K138" s="42"/>
      <c r="L138" s="136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15.15" customHeight="1">
      <c r="A139" s="40"/>
      <c r="B139" s="41"/>
      <c r="C139" s="34" t="s">
        <v>29</v>
      </c>
      <c r="D139" s="42"/>
      <c r="E139" s="42"/>
      <c r="F139" s="29" t="str">
        <f>IF(E18="","",E18)</f>
        <v>Vyplň údaj</v>
      </c>
      <c r="G139" s="42"/>
      <c r="H139" s="42"/>
      <c r="I139" s="34" t="s">
        <v>34</v>
      </c>
      <c r="J139" s="38" t="str">
        <f>E24</f>
        <v>Ing.Zbyněk Pecina</v>
      </c>
      <c r="K139" s="42"/>
      <c r="L139" s="136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10.32" customHeight="1">
      <c r="A140" s="40"/>
      <c r="B140" s="41"/>
      <c r="C140" s="42"/>
      <c r="D140" s="42"/>
      <c r="E140" s="42"/>
      <c r="F140" s="42"/>
      <c r="G140" s="42"/>
      <c r="H140" s="42"/>
      <c r="I140" s="42"/>
      <c r="J140" s="42"/>
      <c r="K140" s="42"/>
      <c r="L140" s="136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11" customFormat="1" ht="29.28" customHeight="1">
      <c r="A141" s="179"/>
      <c r="B141" s="180"/>
      <c r="C141" s="181" t="s">
        <v>145</v>
      </c>
      <c r="D141" s="182" t="s">
        <v>57</v>
      </c>
      <c r="E141" s="182" t="s">
        <v>53</v>
      </c>
      <c r="F141" s="182" t="s">
        <v>54</v>
      </c>
      <c r="G141" s="182" t="s">
        <v>146</v>
      </c>
      <c r="H141" s="182" t="s">
        <v>147</v>
      </c>
      <c r="I141" s="182" t="s">
        <v>148</v>
      </c>
      <c r="J141" s="182" t="s">
        <v>107</v>
      </c>
      <c r="K141" s="183" t="s">
        <v>149</v>
      </c>
      <c r="L141" s="184"/>
      <c r="M141" s="94" t="s">
        <v>19</v>
      </c>
      <c r="N141" s="95" t="s">
        <v>42</v>
      </c>
      <c r="O141" s="95" t="s">
        <v>150</v>
      </c>
      <c r="P141" s="95" t="s">
        <v>151</v>
      </c>
      <c r="Q141" s="95" t="s">
        <v>152</v>
      </c>
      <c r="R141" s="95" t="s">
        <v>153</v>
      </c>
      <c r="S141" s="95" t="s">
        <v>154</v>
      </c>
      <c r="T141" s="96" t="s">
        <v>155</v>
      </c>
      <c r="U141" s="179"/>
      <c r="V141" s="179"/>
      <c r="W141" s="179"/>
      <c r="X141" s="179"/>
      <c r="Y141" s="179"/>
      <c r="Z141" s="179"/>
      <c r="AA141" s="179"/>
      <c r="AB141" s="179"/>
      <c r="AC141" s="179"/>
      <c r="AD141" s="179"/>
      <c r="AE141" s="179"/>
    </row>
    <row r="142" s="2" customFormat="1" ht="22.8" customHeight="1">
      <c r="A142" s="40"/>
      <c r="B142" s="41"/>
      <c r="C142" s="101" t="s">
        <v>156</v>
      </c>
      <c r="D142" s="42"/>
      <c r="E142" s="42"/>
      <c r="F142" s="42"/>
      <c r="G142" s="42"/>
      <c r="H142" s="42"/>
      <c r="I142" s="42"/>
      <c r="J142" s="185">
        <f>BK142</f>
        <v>0</v>
      </c>
      <c r="K142" s="42"/>
      <c r="L142" s="46"/>
      <c r="M142" s="97"/>
      <c r="N142" s="186"/>
      <c r="O142" s="98"/>
      <c r="P142" s="187">
        <f>P143</f>
        <v>0</v>
      </c>
      <c r="Q142" s="98"/>
      <c r="R142" s="187">
        <f>R143</f>
        <v>0</v>
      </c>
      <c r="S142" s="98"/>
      <c r="T142" s="188">
        <f>T143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71</v>
      </c>
      <c r="AU142" s="19" t="s">
        <v>108</v>
      </c>
      <c r="BK142" s="189">
        <f>BK143</f>
        <v>0</v>
      </c>
    </row>
    <row r="143" s="12" customFormat="1" ht="25.92" customHeight="1">
      <c r="A143" s="12"/>
      <c r="B143" s="190"/>
      <c r="C143" s="191"/>
      <c r="D143" s="192" t="s">
        <v>71</v>
      </c>
      <c r="E143" s="193" t="s">
        <v>2357</v>
      </c>
      <c r="F143" s="193" t="s">
        <v>90</v>
      </c>
      <c r="G143" s="191"/>
      <c r="H143" s="191"/>
      <c r="I143" s="194"/>
      <c r="J143" s="195">
        <f>BK143</f>
        <v>0</v>
      </c>
      <c r="K143" s="191"/>
      <c r="L143" s="196"/>
      <c r="M143" s="197"/>
      <c r="N143" s="198"/>
      <c r="O143" s="198"/>
      <c r="P143" s="199">
        <f>P144+P186+P198+P311+P349+P368</f>
        <v>0</v>
      </c>
      <c r="Q143" s="198"/>
      <c r="R143" s="199">
        <f>R144+R186+R198+R311+R349+R368</f>
        <v>0</v>
      </c>
      <c r="S143" s="198"/>
      <c r="T143" s="200">
        <f>T144+T186+T198+T311+T349+T368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80</v>
      </c>
      <c r="AT143" s="202" t="s">
        <v>71</v>
      </c>
      <c r="AU143" s="202" t="s">
        <v>72</v>
      </c>
      <c r="AY143" s="201" t="s">
        <v>159</v>
      </c>
      <c r="BK143" s="203">
        <f>BK144+BK186+BK198+BK311+BK349+BK368</f>
        <v>0</v>
      </c>
    </row>
    <row r="144" s="12" customFormat="1" ht="22.8" customHeight="1">
      <c r="A144" s="12"/>
      <c r="B144" s="190"/>
      <c r="C144" s="191"/>
      <c r="D144" s="192" t="s">
        <v>71</v>
      </c>
      <c r="E144" s="204" t="s">
        <v>2359</v>
      </c>
      <c r="F144" s="204" t="s">
        <v>2583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SUM(P145:P185)</f>
        <v>0</v>
      </c>
      <c r="Q144" s="198"/>
      <c r="R144" s="199">
        <f>SUM(R145:R185)</f>
        <v>0</v>
      </c>
      <c r="S144" s="198"/>
      <c r="T144" s="200">
        <f>SUM(T145:T185)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80</v>
      </c>
      <c r="AT144" s="202" t="s">
        <v>71</v>
      </c>
      <c r="AU144" s="202" t="s">
        <v>80</v>
      </c>
      <c r="AY144" s="201" t="s">
        <v>159</v>
      </c>
      <c r="BK144" s="203">
        <f>SUM(BK145:BK185)</f>
        <v>0</v>
      </c>
    </row>
    <row r="145" s="2" customFormat="1" ht="16.5" customHeight="1">
      <c r="A145" s="40"/>
      <c r="B145" s="41"/>
      <c r="C145" s="206" t="s">
        <v>80</v>
      </c>
      <c r="D145" s="206" t="s">
        <v>161</v>
      </c>
      <c r="E145" s="207" t="s">
        <v>2584</v>
      </c>
      <c r="F145" s="208" t="s">
        <v>2585</v>
      </c>
      <c r="G145" s="209" t="s">
        <v>2586</v>
      </c>
      <c r="H145" s="210">
        <v>1</v>
      </c>
      <c r="I145" s="211"/>
      <c r="J145" s="212">
        <f>ROUND(I145*H145,2)</f>
        <v>0</v>
      </c>
      <c r="K145" s="208" t="s">
        <v>19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166</v>
      </c>
      <c r="AT145" s="217" t="s">
        <v>161</v>
      </c>
      <c r="AU145" s="217" t="s">
        <v>82</v>
      </c>
      <c r="AY145" s="19" t="s">
        <v>159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166</v>
      </c>
      <c r="BM145" s="217" t="s">
        <v>82</v>
      </c>
    </row>
    <row r="146" s="2" customFormat="1" ht="16.5" customHeight="1">
      <c r="A146" s="40"/>
      <c r="B146" s="41"/>
      <c r="C146" s="206" t="s">
        <v>82</v>
      </c>
      <c r="D146" s="206" t="s">
        <v>161</v>
      </c>
      <c r="E146" s="207" t="s">
        <v>2587</v>
      </c>
      <c r="F146" s="208" t="s">
        <v>2588</v>
      </c>
      <c r="G146" s="209" t="s">
        <v>2586</v>
      </c>
      <c r="H146" s="210">
        <v>1</v>
      </c>
      <c r="I146" s="211"/>
      <c r="J146" s="212">
        <f>ROUND(I146*H146,2)</f>
        <v>0</v>
      </c>
      <c r="K146" s="208" t="s">
        <v>19</v>
      </c>
      <c r="L146" s="46"/>
      <c r="M146" s="213" t="s">
        <v>19</v>
      </c>
      <c r="N146" s="214" t="s">
        <v>43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166</v>
      </c>
      <c r="AT146" s="217" t="s">
        <v>161</v>
      </c>
      <c r="AU146" s="217" t="s">
        <v>82</v>
      </c>
      <c r="AY146" s="19" t="s">
        <v>159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166</v>
      </c>
      <c r="BM146" s="217" t="s">
        <v>166</v>
      </c>
    </row>
    <row r="147" s="2" customFormat="1" ht="16.5" customHeight="1">
      <c r="A147" s="40"/>
      <c r="B147" s="41"/>
      <c r="C147" s="206" t="s">
        <v>174</v>
      </c>
      <c r="D147" s="206" t="s">
        <v>161</v>
      </c>
      <c r="E147" s="207" t="s">
        <v>2589</v>
      </c>
      <c r="F147" s="208" t="s">
        <v>2590</v>
      </c>
      <c r="G147" s="209" t="s">
        <v>2586</v>
      </c>
      <c r="H147" s="210">
        <v>1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43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166</v>
      </c>
      <c r="AT147" s="217" t="s">
        <v>161</v>
      </c>
      <c r="AU147" s="217" t="s">
        <v>82</v>
      </c>
      <c r="AY147" s="19" t="s">
        <v>159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166</v>
      </c>
      <c r="BM147" s="217" t="s">
        <v>199</v>
      </c>
    </row>
    <row r="148" s="2" customFormat="1" ht="16.5" customHeight="1">
      <c r="A148" s="40"/>
      <c r="B148" s="41"/>
      <c r="C148" s="206" t="s">
        <v>166</v>
      </c>
      <c r="D148" s="206" t="s">
        <v>161</v>
      </c>
      <c r="E148" s="207" t="s">
        <v>2591</v>
      </c>
      <c r="F148" s="208" t="s">
        <v>2592</v>
      </c>
      <c r="G148" s="209" t="s">
        <v>2586</v>
      </c>
      <c r="H148" s="210">
        <v>1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166</v>
      </c>
      <c r="AT148" s="217" t="s">
        <v>161</v>
      </c>
      <c r="AU148" s="217" t="s">
        <v>82</v>
      </c>
      <c r="AY148" s="19" t="s">
        <v>159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166</v>
      </c>
      <c r="BM148" s="217" t="s">
        <v>210</v>
      </c>
    </row>
    <row r="149" s="2" customFormat="1" ht="16.5" customHeight="1">
      <c r="A149" s="40"/>
      <c r="B149" s="41"/>
      <c r="C149" s="206" t="s">
        <v>194</v>
      </c>
      <c r="D149" s="206" t="s">
        <v>161</v>
      </c>
      <c r="E149" s="207" t="s">
        <v>2593</v>
      </c>
      <c r="F149" s="208" t="s">
        <v>2594</v>
      </c>
      <c r="G149" s="209" t="s">
        <v>2586</v>
      </c>
      <c r="H149" s="210">
        <v>1</v>
      </c>
      <c r="I149" s="211"/>
      <c r="J149" s="212">
        <f>ROUND(I149*H149,2)</f>
        <v>0</v>
      </c>
      <c r="K149" s="208" t="s">
        <v>19</v>
      </c>
      <c r="L149" s="46"/>
      <c r="M149" s="213" t="s">
        <v>19</v>
      </c>
      <c r="N149" s="214" t="s">
        <v>43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166</v>
      </c>
      <c r="AT149" s="217" t="s">
        <v>161</v>
      </c>
      <c r="AU149" s="217" t="s">
        <v>82</v>
      </c>
      <c r="AY149" s="19" t="s">
        <v>159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166</v>
      </c>
      <c r="BM149" s="217" t="s">
        <v>226</v>
      </c>
    </row>
    <row r="150" s="2" customFormat="1" ht="16.5" customHeight="1">
      <c r="A150" s="40"/>
      <c r="B150" s="41"/>
      <c r="C150" s="206" t="s">
        <v>199</v>
      </c>
      <c r="D150" s="206" t="s">
        <v>161</v>
      </c>
      <c r="E150" s="207" t="s">
        <v>2595</v>
      </c>
      <c r="F150" s="208" t="s">
        <v>2596</v>
      </c>
      <c r="G150" s="209" t="s">
        <v>2586</v>
      </c>
      <c r="H150" s="210">
        <v>1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166</v>
      </c>
      <c r="AT150" s="217" t="s">
        <v>161</v>
      </c>
      <c r="AU150" s="217" t="s">
        <v>82</v>
      </c>
      <c r="AY150" s="19" t="s">
        <v>159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166</v>
      </c>
      <c r="BM150" s="217" t="s">
        <v>238</v>
      </c>
    </row>
    <row r="151" s="2" customFormat="1" ht="16.5" customHeight="1">
      <c r="A151" s="40"/>
      <c r="B151" s="41"/>
      <c r="C151" s="206" t="s">
        <v>204</v>
      </c>
      <c r="D151" s="206" t="s">
        <v>161</v>
      </c>
      <c r="E151" s="207" t="s">
        <v>2597</v>
      </c>
      <c r="F151" s="208" t="s">
        <v>2598</v>
      </c>
      <c r="G151" s="209" t="s">
        <v>2586</v>
      </c>
      <c r="H151" s="210">
        <v>1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43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166</v>
      </c>
      <c r="AT151" s="217" t="s">
        <v>161</v>
      </c>
      <c r="AU151" s="217" t="s">
        <v>82</v>
      </c>
      <c r="AY151" s="19" t="s">
        <v>159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166</v>
      </c>
      <c r="BM151" s="217" t="s">
        <v>248</v>
      </c>
    </row>
    <row r="152" s="2" customFormat="1" ht="16.5" customHeight="1">
      <c r="A152" s="40"/>
      <c r="B152" s="41"/>
      <c r="C152" s="206" t="s">
        <v>210</v>
      </c>
      <c r="D152" s="206" t="s">
        <v>161</v>
      </c>
      <c r="E152" s="207" t="s">
        <v>2599</v>
      </c>
      <c r="F152" s="208" t="s">
        <v>2600</v>
      </c>
      <c r="G152" s="209" t="s">
        <v>2586</v>
      </c>
      <c r="H152" s="210">
        <v>1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166</v>
      </c>
      <c r="AT152" s="217" t="s">
        <v>161</v>
      </c>
      <c r="AU152" s="217" t="s">
        <v>82</v>
      </c>
      <c r="AY152" s="19" t="s">
        <v>159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166</v>
      </c>
      <c r="BM152" s="217" t="s">
        <v>260</v>
      </c>
    </row>
    <row r="153" s="2" customFormat="1" ht="16.5" customHeight="1">
      <c r="A153" s="40"/>
      <c r="B153" s="41"/>
      <c r="C153" s="206" t="s">
        <v>216</v>
      </c>
      <c r="D153" s="206" t="s">
        <v>161</v>
      </c>
      <c r="E153" s="207" t="s">
        <v>2601</v>
      </c>
      <c r="F153" s="208" t="s">
        <v>2602</v>
      </c>
      <c r="G153" s="209" t="s">
        <v>2603</v>
      </c>
      <c r="H153" s="210">
        <v>1</v>
      </c>
      <c r="I153" s="211"/>
      <c r="J153" s="212">
        <f>ROUND(I153*H153,2)</f>
        <v>0</v>
      </c>
      <c r="K153" s="208" t="s">
        <v>19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166</v>
      </c>
      <c r="AT153" s="217" t="s">
        <v>161</v>
      </c>
      <c r="AU153" s="217" t="s">
        <v>82</v>
      </c>
      <c r="AY153" s="19" t="s">
        <v>159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166</v>
      </c>
      <c r="BM153" s="217" t="s">
        <v>273</v>
      </c>
    </row>
    <row r="154" s="2" customFormat="1" ht="16.5" customHeight="1">
      <c r="A154" s="40"/>
      <c r="B154" s="41"/>
      <c r="C154" s="206" t="s">
        <v>226</v>
      </c>
      <c r="D154" s="206" t="s">
        <v>161</v>
      </c>
      <c r="E154" s="207" t="s">
        <v>2604</v>
      </c>
      <c r="F154" s="208" t="s">
        <v>2605</v>
      </c>
      <c r="G154" s="209" t="s">
        <v>2603</v>
      </c>
      <c r="H154" s="210">
        <v>1</v>
      </c>
      <c r="I154" s="211"/>
      <c r="J154" s="212">
        <f>ROUND(I154*H154,2)</f>
        <v>0</v>
      </c>
      <c r="K154" s="208" t="s">
        <v>19</v>
      </c>
      <c r="L154" s="46"/>
      <c r="M154" s="213" t="s">
        <v>19</v>
      </c>
      <c r="N154" s="214" t="s">
        <v>43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166</v>
      </c>
      <c r="AT154" s="217" t="s">
        <v>161</v>
      </c>
      <c r="AU154" s="217" t="s">
        <v>82</v>
      </c>
      <c r="AY154" s="19" t="s">
        <v>159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80</v>
      </c>
      <c r="BK154" s="218">
        <f>ROUND(I154*H154,2)</f>
        <v>0</v>
      </c>
      <c r="BL154" s="19" t="s">
        <v>166</v>
      </c>
      <c r="BM154" s="217" t="s">
        <v>284</v>
      </c>
    </row>
    <row r="155" s="2" customFormat="1" ht="16.5" customHeight="1">
      <c r="A155" s="40"/>
      <c r="B155" s="41"/>
      <c r="C155" s="206" t="s">
        <v>232</v>
      </c>
      <c r="D155" s="206" t="s">
        <v>161</v>
      </c>
      <c r="E155" s="207" t="s">
        <v>2606</v>
      </c>
      <c r="F155" s="208" t="s">
        <v>2607</v>
      </c>
      <c r="G155" s="209" t="s">
        <v>2603</v>
      </c>
      <c r="H155" s="210">
        <v>1</v>
      </c>
      <c r="I155" s="211"/>
      <c r="J155" s="212">
        <f>ROUND(I155*H155,2)</f>
        <v>0</v>
      </c>
      <c r="K155" s="208" t="s">
        <v>19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166</v>
      </c>
      <c r="AT155" s="217" t="s">
        <v>161</v>
      </c>
      <c r="AU155" s="217" t="s">
        <v>82</v>
      </c>
      <c r="AY155" s="19" t="s">
        <v>159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166</v>
      </c>
      <c r="BM155" s="217" t="s">
        <v>296</v>
      </c>
    </row>
    <row r="156" s="2" customFormat="1" ht="16.5" customHeight="1">
      <c r="A156" s="40"/>
      <c r="B156" s="41"/>
      <c r="C156" s="206" t="s">
        <v>238</v>
      </c>
      <c r="D156" s="206" t="s">
        <v>161</v>
      </c>
      <c r="E156" s="207" t="s">
        <v>2608</v>
      </c>
      <c r="F156" s="208" t="s">
        <v>2609</v>
      </c>
      <c r="G156" s="209" t="s">
        <v>2586</v>
      </c>
      <c r="H156" s="210">
        <v>1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166</v>
      </c>
      <c r="AT156" s="217" t="s">
        <v>161</v>
      </c>
      <c r="AU156" s="217" t="s">
        <v>82</v>
      </c>
      <c r="AY156" s="19" t="s">
        <v>159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166</v>
      </c>
      <c r="BM156" s="217" t="s">
        <v>310</v>
      </c>
    </row>
    <row r="157" s="2" customFormat="1" ht="16.5" customHeight="1">
      <c r="A157" s="40"/>
      <c r="B157" s="41"/>
      <c r="C157" s="206" t="s">
        <v>244</v>
      </c>
      <c r="D157" s="206" t="s">
        <v>161</v>
      </c>
      <c r="E157" s="207" t="s">
        <v>2610</v>
      </c>
      <c r="F157" s="208" t="s">
        <v>2611</v>
      </c>
      <c r="G157" s="209" t="s">
        <v>2586</v>
      </c>
      <c r="H157" s="210">
        <v>1</v>
      </c>
      <c r="I157" s="211"/>
      <c r="J157" s="212">
        <f>ROUND(I157*H157,2)</f>
        <v>0</v>
      </c>
      <c r="K157" s="208" t="s">
        <v>19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166</v>
      </c>
      <c r="AT157" s="217" t="s">
        <v>161</v>
      </c>
      <c r="AU157" s="217" t="s">
        <v>82</v>
      </c>
      <c r="AY157" s="19" t="s">
        <v>159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166</v>
      </c>
      <c r="BM157" s="217" t="s">
        <v>332</v>
      </c>
    </row>
    <row r="158" s="2" customFormat="1" ht="16.5" customHeight="1">
      <c r="A158" s="40"/>
      <c r="B158" s="41"/>
      <c r="C158" s="206" t="s">
        <v>248</v>
      </c>
      <c r="D158" s="206" t="s">
        <v>161</v>
      </c>
      <c r="E158" s="207" t="s">
        <v>2612</v>
      </c>
      <c r="F158" s="208" t="s">
        <v>2613</v>
      </c>
      <c r="G158" s="209" t="s">
        <v>2586</v>
      </c>
      <c r="H158" s="210">
        <v>1</v>
      </c>
      <c r="I158" s="211"/>
      <c r="J158" s="212">
        <f>ROUND(I158*H158,2)</f>
        <v>0</v>
      </c>
      <c r="K158" s="208" t="s">
        <v>19</v>
      </c>
      <c r="L158" s="46"/>
      <c r="M158" s="213" t="s">
        <v>19</v>
      </c>
      <c r="N158" s="214" t="s">
        <v>43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166</v>
      </c>
      <c r="AT158" s="217" t="s">
        <v>161</v>
      </c>
      <c r="AU158" s="217" t="s">
        <v>82</v>
      </c>
      <c r="AY158" s="19" t="s">
        <v>159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166</v>
      </c>
      <c r="BM158" s="217" t="s">
        <v>374</v>
      </c>
    </row>
    <row r="159" s="2" customFormat="1" ht="16.5" customHeight="1">
      <c r="A159" s="40"/>
      <c r="B159" s="41"/>
      <c r="C159" s="206" t="s">
        <v>8</v>
      </c>
      <c r="D159" s="206" t="s">
        <v>161</v>
      </c>
      <c r="E159" s="207" t="s">
        <v>2614</v>
      </c>
      <c r="F159" s="208" t="s">
        <v>2615</v>
      </c>
      <c r="G159" s="209" t="s">
        <v>2586</v>
      </c>
      <c r="H159" s="210">
        <v>3</v>
      </c>
      <c r="I159" s="211"/>
      <c r="J159" s="212">
        <f>ROUND(I159*H159,2)</f>
        <v>0</v>
      </c>
      <c r="K159" s="208" t="s">
        <v>19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166</v>
      </c>
      <c r="AT159" s="217" t="s">
        <v>161</v>
      </c>
      <c r="AU159" s="217" t="s">
        <v>82</v>
      </c>
      <c r="AY159" s="19" t="s">
        <v>159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166</v>
      </c>
      <c r="BM159" s="217" t="s">
        <v>382</v>
      </c>
    </row>
    <row r="160" s="2" customFormat="1" ht="16.5" customHeight="1">
      <c r="A160" s="40"/>
      <c r="B160" s="41"/>
      <c r="C160" s="206" t="s">
        <v>260</v>
      </c>
      <c r="D160" s="206" t="s">
        <v>161</v>
      </c>
      <c r="E160" s="207" t="s">
        <v>2616</v>
      </c>
      <c r="F160" s="208" t="s">
        <v>2617</v>
      </c>
      <c r="G160" s="209" t="s">
        <v>2586</v>
      </c>
      <c r="H160" s="210">
        <v>3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166</v>
      </c>
      <c r="AT160" s="217" t="s">
        <v>161</v>
      </c>
      <c r="AU160" s="217" t="s">
        <v>82</v>
      </c>
      <c r="AY160" s="19" t="s">
        <v>159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166</v>
      </c>
      <c r="BM160" s="217" t="s">
        <v>407</v>
      </c>
    </row>
    <row r="161" s="2" customFormat="1" ht="16.5" customHeight="1">
      <c r="A161" s="40"/>
      <c r="B161" s="41"/>
      <c r="C161" s="206" t="s">
        <v>267</v>
      </c>
      <c r="D161" s="206" t="s">
        <v>161</v>
      </c>
      <c r="E161" s="207" t="s">
        <v>2618</v>
      </c>
      <c r="F161" s="208" t="s">
        <v>2619</v>
      </c>
      <c r="G161" s="209" t="s">
        <v>2586</v>
      </c>
      <c r="H161" s="210">
        <v>1</v>
      </c>
      <c r="I161" s="211"/>
      <c r="J161" s="212">
        <f>ROUND(I161*H161,2)</f>
        <v>0</v>
      </c>
      <c r="K161" s="208" t="s">
        <v>19</v>
      </c>
      <c r="L161" s="46"/>
      <c r="M161" s="213" t="s">
        <v>19</v>
      </c>
      <c r="N161" s="214" t="s">
        <v>43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166</v>
      </c>
      <c r="AT161" s="217" t="s">
        <v>161</v>
      </c>
      <c r="AU161" s="217" t="s">
        <v>82</v>
      </c>
      <c r="AY161" s="19" t="s">
        <v>159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80</v>
      </c>
      <c r="BK161" s="218">
        <f>ROUND(I161*H161,2)</f>
        <v>0</v>
      </c>
      <c r="BL161" s="19" t="s">
        <v>166</v>
      </c>
      <c r="BM161" s="217" t="s">
        <v>418</v>
      </c>
    </row>
    <row r="162" s="2" customFormat="1" ht="16.5" customHeight="1">
      <c r="A162" s="40"/>
      <c r="B162" s="41"/>
      <c r="C162" s="206" t="s">
        <v>273</v>
      </c>
      <c r="D162" s="206" t="s">
        <v>161</v>
      </c>
      <c r="E162" s="207" t="s">
        <v>2620</v>
      </c>
      <c r="F162" s="208" t="s">
        <v>2621</v>
      </c>
      <c r="G162" s="209" t="s">
        <v>2586</v>
      </c>
      <c r="H162" s="210">
        <v>2</v>
      </c>
      <c r="I162" s="211"/>
      <c r="J162" s="212">
        <f>ROUND(I162*H162,2)</f>
        <v>0</v>
      </c>
      <c r="K162" s="208" t="s">
        <v>19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166</v>
      </c>
      <c r="AT162" s="217" t="s">
        <v>161</v>
      </c>
      <c r="AU162" s="217" t="s">
        <v>82</v>
      </c>
      <c r="AY162" s="19" t="s">
        <v>159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166</v>
      </c>
      <c r="BM162" s="217" t="s">
        <v>428</v>
      </c>
    </row>
    <row r="163" s="2" customFormat="1" ht="16.5" customHeight="1">
      <c r="A163" s="40"/>
      <c r="B163" s="41"/>
      <c r="C163" s="206" t="s">
        <v>278</v>
      </c>
      <c r="D163" s="206" t="s">
        <v>161</v>
      </c>
      <c r="E163" s="207" t="s">
        <v>2622</v>
      </c>
      <c r="F163" s="208" t="s">
        <v>2623</v>
      </c>
      <c r="G163" s="209" t="s">
        <v>2603</v>
      </c>
      <c r="H163" s="210">
        <v>2</v>
      </c>
      <c r="I163" s="211"/>
      <c r="J163" s="212">
        <f>ROUND(I163*H163,2)</f>
        <v>0</v>
      </c>
      <c r="K163" s="208" t="s">
        <v>19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166</v>
      </c>
      <c r="AT163" s="217" t="s">
        <v>161</v>
      </c>
      <c r="AU163" s="217" t="s">
        <v>82</v>
      </c>
      <c r="AY163" s="19" t="s">
        <v>159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166</v>
      </c>
      <c r="BM163" s="217" t="s">
        <v>437</v>
      </c>
    </row>
    <row r="164" s="2" customFormat="1" ht="16.5" customHeight="1">
      <c r="A164" s="40"/>
      <c r="B164" s="41"/>
      <c r="C164" s="206" t="s">
        <v>284</v>
      </c>
      <c r="D164" s="206" t="s">
        <v>161</v>
      </c>
      <c r="E164" s="207" t="s">
        <v>2624</v>
      </c>
      <c r="F164" s="208" t="s">
        <v>2625</v>
      </c>
      <c r="G164" s="209" t="s">
        <v>2586</v>
      </c>
      <c r="H164" s="210">
        <v>2</v>
      </c>
      <c r="I164" s="211"/>
      <c r="J164" s="212">
        <f>ROUND(I164*H164,2)</f>
        <v>0</v>
      </c>
      <c r="K164" s="208" t="s">
        <v>19</v>
      </c>
      <c r="L164" s="46"/>
      <c r="M164" s="213" t="s">
        <v>19</v>
      </c>
      <c r="N164" s="214" t="s">
        <v>43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166</v>
      </c>
      <c r="AT164" s="217" t="s">
        <v>161</v>
      </c>
      <c r="AU164" s="217" t="s">
        <v>82</v>
      </c>
      <c r="AY164" s="19" t="s">
        <v>159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80</v>
      </c>
      <c r="BK164" s="218">
        <f>ROUND(I164*H164,2)</f>
        <v>0</v>
      </c>
      <c r="BL164" s="19" t="s">
        <v>166</v>
      </c>
      <c r="BM164" s="217" t="s">
        <v>448</v>
      </c>
    </row>
    <row r="165" s="2" customFormat="1" ht="16.5" customHeight="1">
      <c r="A165" s="40"/>
      <c r="B165" s="41"/>
      <c r="C165" s="206" t="s">
        <v>7</v>
      </c>
      <c r="D165" s="206" t="s">
        <v>161</v>
      </c>
      <c r="E165" s="207" t="s">
        <v>2626</v>
      </c>
      <c r="F165" s="208" t="s">
        <v>2627</v>
      </c>
      <c r="G165" s="209" t="s">
        <v>2586</v>
      </c>
      <c r="H165" s="210">
        <v>6</v>
      </c>
      <c r="I165" s="211"/>
      <c r="J165" s="212">
        <f>ROUND(I165*H165,2)</f>
        <v>0</v>
      </c>
      <c r="K165" s="208" t="s">
        <v>19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166</v>
      </c>
      <c r="AT165" s="217" t="s">
        <v>161</v>
      </c>
      <c r="AU165" s="217" t="s">
        <v>82</v>
      </c>
      <c r="AY165" s="19" t="s">
        <v>159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166</v>
      </c>
      <c r="BM165" s="217" t="s">
        <v>460</v>
      </c>
    </row>
    <row r="166" s="2" customFormat="1" ht="16.5" customHeight="1">
      <c r="A166" s="40"/>
      <c r="B166" s="41"/>
      <c r="C166" s="206" t="s">
        <v>296</v>
      </c>
      <c r="D166" s="206" t="s">
        <v>161</v>
      </c>
      <c r="E166" s="207" t="s">
        <v>2628</v>
      </c>
      <c r="F166" s="208" t="s">
        <v>2629</v>
      </c>
      <c r="G166" s="209" t="s">
        <v>2586</v>
      </c>
      <c r="H166" s="210">
        <v>12</v>
      </c>
      <c r="I166" s="211"/>
      <c r="J166" s="212">
        <f>ROUND(I166*H166,2)</f>
        <v>0</v>
      </c>
      <c r="K166" s="208" t="s">
        <v>19</v>
      </c>
      <c r="L166" s="46"/>
      <c r="M166" s="213" t="s">
        <v>19</v>
      </c>
      <c r="N166" s="214" t="s">
        <v>43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166</v>
      </c>
      <c r="AT166" s="217" t="s">
        <v>161</v>
      </c>
      <c r="AU166" s="217" t="s">
        <v>82</v>
      </c>
      <c r="AY166" s="19" t="s">
        <v>159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80</v>
      </c>
      <c r="BK166" s="218">
        <f>ROUND(I166*H166,2)</f>
        <v>0</v>
      </c>
      <c r="BL166" s="19" t="s">
        <v>166</v>
      </c>
      <c r="BM166" s="217" t="s">
        <v>473</v>
      </c>
    </row>
    <row r="167" s="2" customFormat="1" ht="16.5" customHeight="1">
      <c r="A167" s="40"/>
      <c r="B167" s="41"/>
      <c r="C167" s="206" t="s">
        <v>302</v>
      </c>
      <c r="D167" s="206" t="s">
        <v>161</v>
      </c>
      <c r="E167" s="207" t="s">
        <v>2630</v>
      </c>
      <c r="F167" s="208" t="s">
        <v>2631</v>
      </c>
      <c r="G167" s="209" t="s">
        <v>2586</v>
      </c>
      <c r="H167" s="210">
        <v>3</v>
      </c>
      <c r="I167" s="211"/>
      <c r="J167" s="212">
        <f>ROUND(I167*H167,2)</f>
        <v>0</v>
      </c>
      <c r="K167" s="208" t="s">
        <v>19</v>
      </c>
      <c r="L167" s="46"/>
      <c r="M167" s="213" t="s">
        <v>19</v>
      </c>
      <c r="N167" s="214" t="s">
        <v>43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166</v>
      </c>
      <c r="AT167" s="217" t="s">
        <v>161</v>
      </c>
      <c r="AU167" s="217" t="s">
        <v>82</v>
      </c>
      <c r="AY167" s="19" t="s">
        <v>159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80</v>
      </c>
      <c r="BK167" s="218">
        <f>ROUND(I167*H167,2)</f>
        <v>0</v>
      </c>
      <c r="BL167" s="19" t="s">
        <v>166</v>
      </c>
      <c r="BM167" s="217" t="s">
        <v>483</v>
      </c>
    </row>
    <row r="168" s="2" customFormat="1" ht="16.5" customHeight="1">
      <c r="A168" s="40"/>
      <c r="B168" s="41"/>
      <c r="C168" s="206" t="s">
        <v>310</v>
      </c>
      <c r="D168" s="206" t="s">
        <v>161</v>
      </c>
      <c r="E168" s="207" t="s">
        <v>2632</v>
      </c>
      <c r="F168" s="208" t="s">
        <v>2633</v>
      </c>
      <c r="G168" s="209" t="s">
        <v>2586</v>
      </c>
      <c r="H168" s="210">
        <v>8</v>
      </c>
      <c r="I168" s="211"/>
      <c r="J168" s="212">
        <f>ROUND(I168*H168,2)</f>
        <v>0</v>
      </c>
      <c r="K168" s="208" t="s">
        <v>19</v>
      </c>
      <c r="L168" s="46"/>
      <c r="M168" s="213" t="s">
        <v>19</v>
      </c>
      <c r="N168" s="214" t="s">
        <v>43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166</v>
      </c>
      <c r="AT168" s="217" t="s">
        <v>161</v>
      </c>
      <c r="AU168" s="217" t="s">
        <v>82</v>
      </c>
      <c r="AY168" s="19" t="s">
        <v>159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80</v>
      </c>
      <c r="BK168" s="218">
        <f>ROUND(I168*H168,2)</f>
        <v>0</v>
      </c>
      <c r="BL168" s="19" t="s">
        <v>166</v>
      </c>
      <c r="BM168" s="217" t="s">
        <v>494</v>
      </c>
    </row>
    <row r="169" s="2" customFormat="1" ht="16.5" customHeight="1">
      <c r="A169" s="40"/>
      <c r="B169" s="41"/>
      <c r="C169" s="206" t="s">
        <v>328</v>
      </c>
      <c r="D169" s="206" t="s">
        <v>161</v>
      </c>
      <c r="E169" s="207" t="s">
        <v>2634</v>
      </c>
      <c r="F169" s="208" t="s">
        <v>2635</v>
      </c>
      <c r="G169" s="209" t="s">
        <v>2586</v>
      </c>
      <c r="H169" s="210">
        <v>2</v>
      </c>
      <c r="I169" s="211"/>
      <c r="J169" s="212">
        <f>ROUND(I169*H169,2)</f>
        <v>0</v>
      </c>
      <c r="K169" s="208" t="s">
        <v>19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166</v>
      </c>
      <c r="AT169" s="217" t="s">
        <v>161</v>
      </c>
      <c r="AU169" s="217" t="s">
        <v>82</v>
      </c>
      <c r="AY169" s="19" t="s">
        <v>159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166</v>
      </c>
      <c r="BM169" s="217" t="s">
        <v>508</v>
      </c>
    </row>
    <row r="170" s="2" customFormat="1" ht="16.5" customHeight="1">
      <c r="A170" s="40"/>
      <c r="B170" s="41"/>
      <c r="C170" s="206" t="s">
        <v>332</v>
      </c>
      <c r="D170" s="206" t="s">
        <v>161</v>
      </c>
      <c r="E170" s="207" t="s">
        <v>2636</v>
      </c>
      <c r="F170" s="208" t="s">
        <v>2637</v>
      </c>
      <c r="G170" s="209" t="s">
        <v>2586</v>
      </c>
      <c r="H170" s="210">
        <v>1</v>
      </c>
      <c r="I170" s="211"/>
      <c r="J170" s="212">
        <f>ROUND(I170*H170,2)</f>
        <v>0</v>
      </c>
      <c r="K170" s="208" t="s">
        <v>19</v>
      </c>
      <c r="L170" s="46"/>
      <c r="M170" s="213" t="s">
        <v>19</v>
      </c>
      <c r="N170" s="214" t="s">
        <v>43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166</v>
      </c>
      <c r="AT170" s="217" t="s">
        <v>161</v>
      </c>
      <c r="AU170" s="217" t="s">
        <v>82</v>
      </c>
      <c r="AY170" s="19" t="s">
        <v>159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166</v>
      </c>
      <c r="BM170" s="217" t="s">
        <v>524</v>
      </c>
    </row>
    <row r="171" s="2" customFormat="1" ht="16.5" customHeight="1">
      <c r="A171" s="40"/>
      <c r="B171" s="41"/>
      <c r="C171" s="206" t="s">
        <v>336</v>
      </c>
      <c r="D171" s="206" t="s">
        <v>161</v>
      </c>
      <c r="E171" s="207" t="s">
        <v>2620</v>
      </c>
      <c r="F171" s="208" t="s">
        <v>2621</v>
      </c>
      <c r="G171" s="209" t="s">
        <v>2586</v>
      </c>
      <c r="H171" s="210">
        <v>1</v>
      </c>
      <c r="I171" s="211"/>
      <c r="J171" s="212">
        <f>ROUND(I171*H171,2)</f>
        <v>0</v>
      </c>
      <c r="K171" s="208" t="s">
        <v>19</v>
      </c>
      <c r="L171" s="46"/>
      <c r="M171" s="213" t="s">
        <v>19</v>
      </c>
      <c r="N171" s="214" t="s">
        <v>43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166</v>
      </c>
      <c r="AT171" s="217" t="s">
        <v>161</v>
      </c>
      <c r="AU171" s="217" t="s">
        <v>82</v>
      </c>
      <c r="AY171" s="19" t="s">
        <v>159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80</v>
      </c>
      <c r="BK171" s="218">
        <f>ROUND(I171*H171,2)</f>
        <v>0</v>
      </c>
      <c r="BL171" s="19" t="s">
        <v>166</v>
      </c>
      <c r="BM171" s="217" t="s">
        <v>541</v>
      </c>
    </row>
    <row r="172" s="2" customFormat="1" ht="16.5" customHeight="1">
      <c r="A172" s="40"/>
      <c r="B172" s="41"/>
      <c r="C172" s="206" t="s">
        <v>374</v>
      </c>
      <c r="D172" s="206" t="s">
        <v>161</v>
      </c>
      <c r="E172" s="207" t="s">
        <v>2638</v>
      </c>
      <c r="F172" s="208" t="s">
        <v>2639</v>
      </c>
      <c r="G172" s="209" t="s">
        <v>2586</v>
      </c>
      <c r="H172" s="210">
        <v>10</v>
      </c>
      <c r="I172" s="211"/>
      <c r="J172" s="212">
        <f>ROUND(I172*H172,2)</f>
        <v>0</v>
      </c>
      <c r="K172" s="208" t="s">
        <v>19</v>
      </c>
      <c r="L172" s="46"/>
      <c r="M172" s="213" t="s">
        <v>19</v>
      </c>
      <c r="N172" s="214" t="s">
        <v>43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166</v>
      </c>
      <c r="AT172" s="217" t="s">
        <v>161</v>
      </c>
      <c r="AU172" s="217" t="s">
        <v>82</v>
      </c>
      <c r="AY172" s="19" t="s">
        <v>159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80</v>
      </c>
      <c r="BK172" s="218">
        <f>ROUND(I172*H172,2)</f>
        <v>0</v>
      </c>
      <c r="BL172" s="19" t="s">
        <v>166</v>
      </c>
      <c r="BM172" s="217" t="s">
        <v>557</v>
      </c>
    </row>
    <row r="173" s="2" customFormat="1" ht="16.5" customHeight="1">
      <c r="A173" s="40"/>
      <c r="B173" s="41"/>
      <c r="C173" s="206" t="s">
        <v>378</v>
      </c>
      <c r="D173" s="206" t="s">
        <v>161</v>
      </c>
      <c r="E173" s="207" t="s">
        <v>2640</v>
      </c>
      <c r="F173" s="208" t="s">
        <v>2641</v>
      </c>
      <c r="G173" s="209" t="s">
        <v>2586</v>
      </c>
      <c r="H173" s="210">
        <v>20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166</v>
      </c>
      <c r="AT173" s="217" t="s">
        <v>161</v>
      </c>
      <c r="AU173" s="217" t="s">
        <v>82</v>
      </c>
      <c r="AY173" s="19" t="s">
        <v>159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166</v>
      </c>
      <c r="BM173" s="217" t="s">
        <v>567</v>
      </c>
    </row>
    <row r="174" s="2" customFormat="1" ht="16.5" customHeight="1">
      <c r="A174" s="40"/>
      <c r="B174" s="41"/>
      <c r="C174" s="206" t="s">
        <v>382</v>
      </c>
      <c r="D174" s="206" t="s">
        <v>161</v>
      </c>
      <c r="E174" s="207" t="s">
        <v>2642</v>
      </c>
      <c r="F174" s="208" t="s">
        <v>2643</v>
      </c>
      <c r="G174" s="209" t="s">
        <v>2586</v>
      </c>
      <c r="H174" s="210">
        <v>2</v>
      </c>
      <c r="I174" s="211"/>
      <c r="J174" s="212">
        <f>ROUND(I174*H174,2)</f>
        <v>0</v>
      </c>
      <c r="K174" s="208" t="s">
        <v>19</v>
      </c>
      <c r="L174" s="46"/>
      <c r="M174" s="213" t="s">
        <v>19</v>
      </c>
      <c r="N174" s="214" t="s">
        <v>43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166</v>
      </c>
      <c r="AT174" s="217" t="s">
        <v>161</v>
      </c>
      <c r="AU174" s="217" t="s">
        <v>82</v>
      </c>
      <c r="AY174" s="19" t="s">
        <v>159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80</v>
      </c>
      <c r="BK174" s="218">
        <f>ROUND(I174*H174,2)</f>
        <v>0</v>
      </c>
      <c r="BL174" s="19" t="s">
        <v>166</v>
      </c>
      <c r="BM174" s="217" t="s">
        <v>580</v>
      </c>
    </row>
    <row r="175" s="2" customFormat="1" ht="16.5" customHeight="1">
      <c r="A175" s="40"/>
      <c r="B175" s="41"/>
      <c r="C175" s="206" t="s">
        <v>396</v>
      </c>
      <c r="D175" s="206" t="s">
        <v>161</v>
      </c>
      <c r="E175" s="207" t="s">
        <v>2644</v>
      </c>
      <c r="F175" s="208" t="s">
        <v>2645</v>
      </c>
      <c r="G175" s="209" t="s">
        <v>2586</v>
      </c>
      <c r="H175" s="210">
        <v>1</v>
      </c>
      <c r="I175" s="211"/>
      <c r="J175" s="212">
        <f>ROUND(I175*H175,2)</f>
        <v>0</v>
      </c>
      <c r="K175" s="208" t="s">
        <v>19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166</v>
      </c>
      <c r="AT175" s="217" t="s">
        <v>161</v>
      </c>
      <c r="AU175" s="217" t="s">
        <v>82</v>
      </c>
      <c r="AY175" s="19" t="s">
        <v>159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166</v>
      </c>
      <c r="BM175" s="217" t="s">
        <v>405</v>
      </c>
    </row>
    <row r="176" s="2" customFormat="1" ht="16.5" customHeight="1">
      <c r="A176" s="40"/>
      <c r="B176" s="41"/>
      <c r="C176" s="206" t="s">
        <v>407</v>
      </c>
      <c r="D176" s="206" t="s">
        <v>161</v>
      </c>
      <c r="E176" s="207" t="s">
        <v>2646</v>
      </c>
      <c r="F176" s="208" t="s">
        <v>2647</v>
      </c>
      <c r="G176" s="209" t="s">
        <v>2586</v>
      </c>
      <c r="H176" s="210">
        <v>3</v>
      </c>
      <c r="I176" s="211"/>
      <c r="J176" s="212">
        <f>ROUND(I176*H176,2)</f>
        <v>0</v>
      </c>
      <c r="K176" s="208" t="s">
        <v>19</v>
      </c>
      <c r="L176" s="46"/>
      <c r="M176" s="213" t="s">
        <v>19</v>
      </c>
      <c r="N176" s="214" t="s">
        <v>43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166</v>
      </c>
      <c r="AT176" s="217" t="s">
        <v>161</v>
      </c>
      <c r="AU176" s="217" t="s">
        <v>82</v>
      </c>
      <c r="AY176" s="19" t="s">
        <v>159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166</v>
      </c>
      <c r="BM176" s="217" t="s">
        <v>599</v>
      </c>
    </row>
    <row r="177" s="2" customFormat="1" ht="16.5" customHeight="1">
      <c r="A177" s="40"/>
      <c r="B177" s="41"/>
      <c r="C177" s="206" t="s">
        <v>412</v>
      </c>
      <c r="D177" s="206" t="s">
        <v>161</v>
      </c>
      <c r="E177" s="207" t="s">
        <v>2648</v>
      </c>
      <c r="F177" s="208" t="s">
        <v>2649</v>
      </c>
      <c r="G177" s="209" t="s">
        <v>2603</v>
      </c>
      <c r="H177" s="210">
        <v>86</v>
      </c>
      <c r="I177" s="211"/>
      <c r="J177" s="212">
        <f>ROUND(I177*H177,2)</f>
        <v>0</v>
      </c>
      <c r="K177" s="208" t="s">
        <v>19</v>
      </c>
      <c r="L177" s="46"/>
      <c r="M177" s="213" t="s">
        <v>19</v>
      </c>
      <c r="N177" s="214" t="s">
        <v>43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166</v>
      </c>
      <c r="AT177" s="217" t="s">
        <v>161</v>
      </c>
      <c r="AU177" s="217" t="s">
        <v>82</v>
      </c>
      <c r="AY177" s="19" t="s">
        <v>159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166</v>
      </c>
      <c r="BM177" s="217" t="s">
        <v>610</v>
      </c>
    </row>
    <row r="178" s="2" customFormat="1" ht="16.5" customHeight="1">
      <c r="A178" s="40"/>
      <c r="B178" s="41"/>
      <c r="C178" s="206" t="s">
        <v>418</v>
      </c>
      <c r="D178" s="206" t="s">
        <v>161</v>
      </c>
      <c r="E178" s="207" t="s">
        <v>2650</v>
      </c>
      <c r="F178" s="208" t="s">
        <v>2651</v>
      </c>
      <c r="G178" s="209" t="s">
        <v>2603</v>
      </c>
      <c r="H178" s="210">
        <v>24</v>
      </c>
      <c r="I178" s="211"/>
      <c r="J178" s="212">
        <f>ROUND(I178*H178,2)</f>
        <v>0</v>
      </c>
      <c r="K178" s="208" t="s">
        <v>19</v>
      </c>
      <c r="L178" s="46"/>
      <c r="M178" s="213" t="s">
        <v>19</v>
      </c>
      <c r="N178" s="214" t="s">
        <v>43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166</v>
      </c>
      <c r="AT178" s="217" t="s">
        <v>161</v>
      </c>
      <c r="AU178" s="217" t="s">
        <v>82</v>
      </c>
      <c r="AY178" s="19" t="s">
        <v>159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80</v>
      </c>
      <c r="BK178" s="218">
        <f>ROUND(I178*H178,2)</f>
        <v>0</v>
      </c>
      <c r="BL178" s="19" t="s">
        <v>166</v>
      </c>
      <c r="BM178" s="217" t="s">
        <v>619</v>
      </c>
    </row>
    <row r="179" s="2" customFormat="1" ht="16.5" customHeight="1">
      <c r="A179" s="40"/>
      <c r="B179" s="41"/>
      <c r="C179" s="206" t="s">
        <v>423</v>
      </c>
      <c r="D179" s="206" t="s">
        <v>161</v>
      </c>
      <c r="E179" s="207" t="s">
        <v>2652</v>
      </c>
      <c r="F179" s="208" t="s">
        <v>2653</v>
      </c>
      <c r="G179" s="209" t="s">
        <v>2603</v>
      </c>
      <c r="H179" s="210">
        <v>3</v>
      </c>
      <c r="I179" s="211"/>
      <c r="J179" s="212">
        <f>ROUND(I179*H179,2)</f>
        <v>0</v>
      </c>
      <c r="K179" s="208" t="s">
        <v>19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166</v>
      </c>
      <c r="AT179" s="217" t="s">
        <v>161</v>
      </c>
      <c r="AU179" s="217" t="s">
        <v>82</v>
      </c>
      <c r="AY179" s="19" t="s">
        <v>159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166</v>
      </c>
      <c r="BM179" s="217" t="s">
        <v>630</v>
      </c>
    </row>
    <row r="180" s="2" customFormat="1" ht="16.5" customHeight="1">
      <c r="A180" s="40"/>
      <c r="B180" s="41"/>
      <c r="C180" s="206" t="s">
        <v>428</v>
      </c>
      <c r="D180" s="206" t="s">
        <v>161</v>
      </c>
      <c r="E180" s="207" t="s">
        <v>2654</v>
      </c>
      <c r="F180" s="208" t="s">
        <v>2655</v>
      </c>
      <c r="G180" s="209" t="s">
        <v>2603</v>
      </c>
      <c r="H180" s="210">
        <v>6</v>
      </c>
      <c r="I180" s="211"/>
      <c r="J180" s="212">
        <f>ROUND(I180*H180,2)</f>
        <v>0</v>
      </c>
      <c r="K180" s="208" t="s">
        <v>19</v>
      </c>
      <c r="L180" s="46"/>
      <c r="M180" s="213" t="s">
        <v>19</v>
      </c>
      <c r="N180" s="214" t="s">
        <v>43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166</v>
      </c>
      <c r="AT180" s="217" t="s">
        <v>161</v>
      </c>
      <c r="AU180" s="217" t="s">
        <v>82</v>
      </c>
      <c r="AY180" s="19" t="s">
        <v>159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80</v>
      </c>
      <c r="BK180" s="218">
        <f>ROUND(I180*H180,2)</f>
        <v>0</v>
      </c>
      <c r="BL180" s="19" t="s">
        <v>166</v>
      </c>
      <c r="BM180" s="217" t="s">
        <v>643</v>
      </c>
    </row>
    <row r="181" s="2" customFormat="1" ht="16.5" customHeight="1">
      <c r="A181" s="40"/>
      <c r="B181" s="41"/>
      <c r="C181" s="206" t="s">
        <v>434</v>
      </c>
      <c r="D181" s="206" t="s">
        <v>161</v>
      </c>
      <c r="E181" s="207" t="s">
        <v>2656</v>
      </c>
      <c r="F181" s="208" t="s">
        <v>2657</v>
      </c>
      <c r="G181" s="209" t="s">
        <v>2603</v>
      </c>
      <c r="H181" s="210">
        <v>4</v>
      </c>
      <c r="I181" s="211"/>
      <c r="J181" s="212">
        <f>ROUND(I181*H181,2)</f>
        <v>0</v>
      </c>
      <c r="K181" s="208" t="s">
        <v>19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166</v>
      </c>
      <c r="AT181" s="217" t="s">
        <v>161</v>
      </c>
      <c r="AU181" s="217" t="s">
        <v>82</v>
      </c>
      <c r="AY181" s="19" t="s">
        <v>159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166</v>
      </c>
      <c r="BM181" s="217" t="s">
        <v>652</v>
      </c>
    </row>
    <row r="182" s="2" customFormat="1" ht="16.5" customHeight="1">
      <c r="A182" s="40"/>
      <c r="B182" s="41"/>
      <c r="C182" s="206" t="s">
        <v>437</v>
      </c>
      <c r="D182" s="206" t="s">
        <v>161</v>
      </c>
      <c r="E182" s="207" t="s">
        <v>2658</v>
      </c>
      <c r="F182" s="208" t="s">
        <v>2659</v>
      </c>
      <c r="G182" s="209" t="s">
        <v>2603</v>
      </c>
      <c r="H182" s="210">
        <v>50</v>
      </c>
      <c r="I182" s="211"/>
      <c r="J182" s="212">
        <f>ROUND(I182*H182,2)</f>
        <v>0</v>
      </c>
      <c r="K182" s="208" t="s">
        <v>19</v>
      </c>
      <c r="L182" s="46"/>
      <c r="M182" s="213" t="s">
        <v>19</v>
      </c>
      <c r="N182" s="214" t="s">
        <v>43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166</v>
      </c>
      <c r="AT182" s="217" t="s">
        <v>161</v>
      </c>
      <c r="AU182" s="217" t="s">
        <v>82</v>
      </c>
      <c r="AY182" s="19" t="s">
        <v>159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80</v>
      </c>
      <c r="BK182" s="218">
        <f>ROUND(I182*H182,2)</f>
        <v>0</v>
      </c>
      <c r="BL182" s="19" t="s">
        <v>166</v>
      </c>
      <c r="BM182" s="217" t="s">
        <v>667</v>
      </c>
    </row>
    <row r="183" s="2" customFormat="1" ht="16.5" customHeight="1">
      <c r="A183" s="40"/>
      <c r="B183" s="41"/>
      <c r="C183" s="206" t="s">
        <v>443</v>
      </c>
      <c r="D183" s="206" t="s">
        <v>161</v>
      </c>
      <c r="E183" s="207" t="s">
        <v>2660</v>
      </c>
      <c r="F183" s="208" t="s">
        <v>2661</v>
      </c>
      <c r="G183" s="209" t="s">
        <v>2603</v>
      </c>
      <c r="H183" s="210">
        <v>12</v>
      </c>
      <c r="I183" s="211"/>
      <c r="J183" s="212">
        <f>ROUND(I183*H183,2)</f>
        <v>0</v>
      </c>
      <c r="K183" s="208" t="s">
        <v>19</v>
      </c>
      <c r="L183" s="46"/>
      <c r="M183" s="213" t="s">
        <v>19</v>
      </c>
      <c r="N183" s="214" t="s">
        <v>43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166</v>
      </c>
      <c r="AT183" s="217" t="s">
        <v>161</v>
      </c>
      <c r="AU183" s="217" t="s">
        <v>82</v>
      </c>
      <c r="AY183" s="19" t="s">
        <v>159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166</v>
      </c>
      <c r="BM183" s="217" t="s">
        <v>678</v>
      </c>
    </row>
    <row r="184" s="2" customFormat="1" ht="16.5" customHeight="1">
      <c r="A184" s="40"/>
      <c r="B184" s="41"/>
      <c r="C184" s="206" t="s">
        <v>448</v>
      </c>
      <c r="D184" s="206" t="s">
        <v>161</v>
      </c>
      <c r="E184" s="207" t="s">
        <v>2662</v>
      </c>
      <c r="F184" s="208" t="s">
        <v>2663</v>
      </c>
      <c r="G184" s="209" t="s">
        <v>2603</v>
      </c>
      <c r="H184" s="210">
        <v>4</v>
      </c>
      <c r="I184" s="211"/>
      <c r="J184" s="212">
        <f>ROUND(I184*H184,2)</f>
        <v>0</v>
      </c>
      <c r="K184" s="208" t="s">
        <v>19</v>
      </c>
      <c r="L184" s="46"/>
      <c r="M184" s="213" t="s">
        <v>19</v>
      </c>
      <c r="N184" s="214" t="s">
        <v>43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166</v>
      </c>
      <c r="AT184" s="217" t="s">
        <v>161</v>
      </c>
      <c r="AU184" s="217" t="s">
        <v>82</v>
      </c>
      <c r="AY184" s="19" t="s">
        <v>159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80</v>
      </c>
      <c r="BK184" s="218">
        <f>ROUND(I184*H184,2)</f>
        <v>0</v>
      </c>
      <c r="BL184" s="19" t="s">
        <v>166</v>
      </c>
      <c r="BM184" s="217" t="s">
        <v>687</v>
      </c>
    </row>
    <row r="185" s="2" customFormat="1" ht="16.5" customHeight="1">
      <c r="A185" s="40"/>
      <c r="B185" s="41"/>
      <c r="C185" s="206" t="s">
        <v>455</v>
      </c>
      <c r="D185" s="206" t="s">
        <v>161</v>
      </c>
      <c r="E185" s="207" t="s">
        <v>2664</v>
      </c>
      <c r="F185" s="208" t="s">
        <v>2665</v>
      </c>
      <c r="G185" s="209" t="s">
        <v>2603</v>
      </c>
      <c r="H185" s="210">
        <v>2</v>
      </c>
      <c r="I185" s="211"/>
      <c r="J185" s="212">
        <f>ROUND(I185*H185,2)</f>
        <v>0</v>
      </c>
      <c r="K185" s="208" t="s">
        <v>19</v>
      </c>
      <c r="L185" s="46"/>
      <c r="M185" s="213" t="s">
        <v>19</v>
      </c>
      <c r="N185" s="214" t="s">
        <v>43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166</v>
      </c>
      <c r="AT185" s="217" t="s">
        <v>161</v>
      </c>
      <c r="AU185" s="217" t="s">
        <v>82</v>
      </c>
      <c r="AY185" s="19" t="s">
        <v>159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80</v>
      </c>
      <c r="BK185" s="218">
        <f>ROUND(I185*H185,2)</f>
        <v>0</v>
      </c>
      <c r="BL185" s="19" t="s">
        <v>166</v>
      </c>
      <c r="BM185" s="217" t="s">
        <v>702</v>
      </c>
    </row>
    <row r="186" s="12" customFormat="1" ht="22.8" customHeight="1">
      <c r="A186" s="12"/>
      <c r="B186" s="190"/>
      <c r="C186" s="191"/>
      <c r="D186" s="192" t="s">
        <v>71</v>
      </c>
      <c r="E186" s="204" t="s">
        <v>2382</v>
      </c>
      <c r="F186" s="204" t="s">
        <v>2666</v>
      </c>
      <c r="G186" s="191"/>
      <c r="H186" s="191"/>
      <c r="I186" s="194"/>
      <c r="J186" s="205">
        <f>BK186</f>
        <v>0</v>
      </c>
      <c r="K186" s="191"/>
      <c r="L186" s="196"/>
      <c r="M186" s="197"/>
      <c r="N186" s="198"/>
      <c r="O186" s="198"/>
      <c r="P186" s="199">
        <f>SUM(P187:P197)</f>
        <v>0</v>
      </c>
      <c r="Q186" s="198"/>
      <c r="R186" s="199">
        <f>SUM(R187:R197)</f>
        <v>0</v>
      </c>
      <c r="S186" s="198"/>
      <c r="T186" s="200">
        <f>SUM(T187:T197)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1" t="s">
        <v>80</v>
      </c>
      <c r="AT186" s="202" t="s">
        <v>71</v>
      </c>
      <c r="AU186" s="202" t="s">
        <v>80</v>
      </c>
      <c r="AY186" s="201" t="s">
        <v>159</v>
      </c>
      <c r="BK186" s="203">
        <f>SUM(BK187:BK197)</f>
        <v>0</v>
      </c>
    </row>
    <row r="187" s="2" customFormat="1" ht="16.5" customHeight="1">
      <c r="A187" s="40"/>
      <c r="B187" s="41"/>
      <c r="C187" s="206" t="s">
        <v>460</v>
      </c>
      <c r="D187" s="206" t="s">
        <v>161</v>
      </c>
      <c r="E187" s="207" t="s">
        <v>2667</v>
      </c>
      <c r="F187" s="208" t="s">
        <v>2668</v>
      </c>
      <c r="G187" s="209" t="s">
        <v>2586</v>
      </c>
      <c r="H187" s="210">
        <v>1</v>
      </c>
      <c r="I187" s="211"/>
      <c r="J187" s="212">
        <f>ROUND(I187*H187,2)</f>
        <v>0</v>
      </c>
      <c r="K187" s="208" t="s">
        <v>19</v>
      </c>
      <c r="L187" s="46"/>
      <c r="M187" s="213" t="s">
        <v>19</v>
      </c>
      <c r="N187" s="214" t="s">
        <v>43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166</v>
      </c>
      <c r="AT187" s="217" t="s">
        <v>161</v>
      </c>
      <c r="AU187" s="217" t="s">
        <v>82</v>
      </c>
      <c r="AY187" s="19" t="s">
        <v>159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80</v>
      </c>
      <c r="BK187" s="218">
        <f>ROUND(I187*H187,2)</f>
        <v>0</v>
      </c>
      <c r="BL187" s="19" t="s">
        <v>166</v>
      </c>
      <c r="BM187" s="217" t="s">
        <v>712</v>
      </c>
    </row>
    <row r="188" s="2" customFormat="1" ht="16.5" customHeight="1">
      <c r="A188" s="40"/>
      <c r="B188" s="41"/>
      <c r="C188" s="206" t="s">
        <v>468</v>
      </c>
      <c r="D188" s="206" t="s">
        <v>161</v>
      </c>
      <c r="E188" s="207" t="s">
        <v>2669</v>
      </c>
      <c r="F188" s="208" t="s">
        <v>2670</v>
      </c>
      <c r="G188" s="209" t="s">
        <v>2586</v>
      </c>
      <c r="H188" s="210">
        <v>1</v>
      </c>
      <c r="I188" s="211"/>
      <c r="J188" s="212">
        <f>ROUND(I188*H188,2)</f>
        <v>0</v>
      </c>
      <c r="K188" s="208" t="s">
        <v>19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166</v>
      </c>
      <c r="AT188" s="217" t="s">
        <v>161</v>
      </c>
      <c r="AU188" s="217" t="s">
        <v>82</v>
      </c>
      <c r="AY188" s="19" t="s">
        <v>159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166</v>
      </c>
      <c r="BM188" s="217" t="s">
        <v>723</v>
      </c>
    </row>
    <row r="189" s="2" customFormat="1" ht="16.5" customHeight="1">
      <c r="A189" s="40"/>
      <c r="B189" s="41"/>
      <c r="C189" s="206" t="s">
        <v>473</v>
      </c>
      <c r="D189" s="206" t="s">
        <v>161</v>
      </c>
      <c r="E189" s="207" t="s">
        <v>2671</v>
      </c>
      <c r="F189" s="208" t="s">
        <v>2672</v>
      </c>
      <c r="G189" s="209" t="s">
        <v>2586</v>
      </c>
      <c r="H189" s="210">
        <v>1</v>
      </c>
      <c r="I189" s="211"/>
      <c r="J189" s="212">
        <f>ROUND(I189*H189,2)</f>
        <v>0</v>
      </c>
      <c r="K189" s="208" t="s">
        <v>19</v>
      </c>
      <c r="L189" s="46"/>
      <c r="M189" s="213" t="s">
        <v>19</v>
      </c>
      <c r="N189" s="214" t="s">
        <v>43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166</v>
      </c>
      <c r="AT189" s="217" t="s">
        <v>161</v>
      </c>
      <c r="AU189" s="217" t="s">
        <v>82</v>
      </c>
      <c r="AY189" s="19" t="s">
        <v>159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166</v>
      </c>
      <c r="BM189" s="217" t="s">
        <v>732</v>
      </c>
    </row>
    <row r="190" s="2" customFormat="1" ht="16.5" customHeight="1">
      <c r="A190" s="40"/>
      <c r="B190" s="41"/>
      <c r="C190" s="206" t="s">
        <v>478</v>
      </c>
      <c r="D190" s="206" t="s">
        <v>161</v>
      </c>
      <c r="E190" s="207" t="s">
        <v>2673</v>
      </c>
      <c r="F190" s="208" t="s">
        <v>2674</v>
      </c>
      <c r="G190" s="209" t="s">
        <v>2586</v>
      </c>
      <c r="H190" s="210">
        <v>6</v>
      </c>
      <c r="I190" s="211"/>
      <c r="J190" s="212">
        <f>ROUND(I190*H190,2)</f>
        <v>0</v>
      </c>
      <c r="K190" s="208" t="s">
        <v>19</v>
      </c>
      <c r="L190" s="46"/>
      <c r="M190" s="213" t="s">
        <v>19</v>
      </c>
      <c r="N190" s="214" t="s">
        <v>43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166</v>
      </c>
      <c r="AT190" s="217" t="s">
        <v>161</v>
      </c>
      <c r="AU190" s="217" t="s">
        <v>82</v>
      </c>
      <c r="AY190" s="19" t="s">
        <v>159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80</v>
      </c>
      <c r="BK190" s="218">
        <f>ROUND(I190*H190,2)</f>
        <v>0</v>
      </c>
      <c r="BL190" s="19" t="s">
        <v>166</v>
      </c>
      <c r="BM190" s="217" t="s">
        <v>741</v>
      </c>
    </row>
    <row r="191" s="2" customFormat="1" ht="16.5" customHeight="1">
      <c r="A191" s="40"/>
      <c r="B191" s="41"/>
      <c r="C191" s="206" t="s">
        <v>483</v>
      </c>
      <c r="D191" s="206" t="s">
        <v>161</v>
      </c>
      <c r="E191" s="207" t="s">
        <v>2675</v>
      </c>
      <c r="F191" s="208" t="s">
        <v>2676</v>
      </c>
      <c r="G191" s="209" t="s">
        <v>2586</v>
      </c>
      <c r="H191" s="210">
        <v>1</v>
      </c>
      <c r="I191" s="211"/>
      <c r="J191" s="212">
        <f>ROUND(I191*H191,2)</f>
        <v>0</v>
      </c>
      <c r="K191" s="208" t="s">
        <v>19</v>
      </c>
      <c r="L191" s="46"/>
      <c r="M191" s="213" t="s">
        <v>19</v>
      </c>
      <c r="N191" s="214" t="s">
        <v>43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166</v>
      </c>
      <c r="AT191" s="217" t="s">
        <v>161</v>
      </c>
      <c r="AU191" s="217" t="s">
        <v>82</v>
      </c>
      <c r="AY191" s="19" t="s">
        <v>159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166</v>
      </c>
      <c r="BM191" s="217" t="s">
        <v>755</v>
      </c>
    </row>
    <row r="192" s="2" customFormat="1" ht="16.5" customHeight="1">
      <c r="A192" s="40"/>
      <c r="B192" s="41"/>
      <c r="C192" s="206" t="s">
        <v>489</v>
      </c>
      <c r="D192" s="206" t="s">
        <v>161</v>
      </c>
      <c r="E192" s="207" t="s">
        <v>2677</v>
      </c>
      <c r="F192" s="208" t="s">
        <v>2678</v>
      </c>
      <c r="G192" s="209" t="s">
        <v>2586</v>
      </c>
      <c r="H192" s="210">
        <v>1</v>
      </c>
      <c r="I192" s="211"/>
      <c r="J192" s="212">
        <f>ROUND(I192*H192,2)</f>
        <v>0</v>
      </c>
      <c r="K192" s="208" t="s">
        <v>19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166</v>
      </c>
      <c r="AT192" s="217" t="s">
        <v>161</v>
      </c>
      <c r="AU192" s="217" t="s">
        <v>82</v>
      </c>
      <c r="AY192" s="19" t="s">
        <v>159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166</v>
      </c>
      <c r="BM192" s="217" t="s">
        <v>693</v>
      </c>
    </row>
    <row r="193" s="2" customFormat="1" ht="16.5" customHeight="1">
      <c r="A193" s="40"/>
      <c r="B193" s="41"/>
      <c r="C193" s="206" t="s">
        <v>494</v>
      </c>
      <c r="D193" s="206" t="s">
        <v>161</v>
      </c>
      <c r="E193" s="207" t="s">
        <v>2638</v>
      </c>
      <c r="F193" s="208" t="s">
        <v>2639</v>
      </c>
      <c r="G193" s="209" t="s">
        <v>2586</v>
      </c>
      <c r="H193" s="210">
        <v>5</v>
      </c>
      <c r="I193" s="211"/>
      <c r="J193" s="212">
        <f>ROUND(I193*H193,2)</f>
        <v>0</v>
      </c>
      <c r="K193" s="208" t="s">
        <v>19</v>
      </c>
      <c r="L193" s="46"/>
      <c r="M193" s="213" t="s">
        <v>19</v>
      </c>
      <c r="N193" s="214" t="s">
        <v>43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166</v>
      </c>
      <c r="AT193" s="217" t="s">
        <v>161</v>
      </c>
      <c r="AU193" s="217" t="s">
        <v>82</v>
      </c>
      <c r="AY193" s="19" t="s">
        <v>159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166</v>
      </c>
      <c r="BM193" s="217" t="s">
        <v>776</v>
      </c>
    </row>
    <row r="194" s="2" customFormat="1" ht="16.5" customHeight="1">
      <c r="A194" s="40"/>
      <c r="B194" s="41"/>
      <c r="C194" s="206" t="s">
        <v>504</v>
      </c>
      <c r="D194" s="206" t="s">
        <v>161</v>
      </c>
      <c r="E194" s="207" t="s">
        <v>2640</v>
      </c>
      <c r="F194" s="208" t="s">
        <v>2641</v>
      </c>
      <c r="G194" s="209" t="s">
        <v>2586</v>
      </c>
      <c r="H194" s="210">
        <v>13</v>
      </c>
      <c r="I194" s="211"/>
      <c r="J194" s="212">
        <f>ROUND(I194*H194,2)</f>
        <v>0</v>
      </c>
      <c r="K194" s="208" t="s">
        <v>19</v>
      </c>
      <c r="L194" s="46"/>
      <c r="M194" s="213" t="s">
        <v>19</v>
      </c>
      <c r="N194" s="214" t="s">
        <v>43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166</v>
      </c>
      <c r="AT194" s="217" t="s">
        <v>161</v>
      </c>
      <c r="AU194" s="217" t="s">
        <v>82</v>
      </c>
      <c r="AY194" s="19" t="s">
        <v>159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80</v>
      </c>
      <c r="BK194" s="218">
        <f>ROUND(I194*H194,2)</f>
        <v>0</v>
      </c>
      <c r="BL194" s="19" t="s">
        <v>166</v>
      </c>
      <c r="BM194" s="217" t="s">
        <v>786</v>
      </c>
    </row>
    <row r="195" s="2" customFormat="1" ht="16.5" customHeight="1">
      <c r="A195" s="40"/>
      <c r="B195" s="41"/>
      <c r="C195" s="206" t="s">
        <v>508</v>
      </c>
      <c r="D195" s="206" t="s">
        <v>161</v>
      </c>
      <c r="E195" s="207" t="s">
        <v>2646</v>
      </c>
      <c r="F195" s="208" t="s">
        <v>2647</v>
      </c>
      <c r="G195" s="209" t="s">
        <v>2586</v>
      </c>
      <c r="H195" s="210">
        <v>1</v>
      </c>
      <c r="I195" s="211"/>
      <c r="J195" s="212">
        <f>ROUND(I195*H195,2)</f>
        <v>0</v>
      </c>
      <c r="K195" s="208" t="s">
        <v>19</v>
      </c>
      <c r="L195" s="46"/>
      <c r="M195" s="213" t="s">
        <v>19</v>
      </c>
      <c r="N195" s="214" t="s">
        <v>43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166</v>
      </c>
      <c r="AT195" s="217" t="s">
        <v>161</v>
      </c>
      <c r="AU195" s="217" t="s">
        <v>82</v>
      </c>
      <c r="AY195" s="19" t="s">
        <v>159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80</v>
      </c>
      <c r="BK195" s="218">
        <f>ROUND(I195*H195,2)</f>
        <v>0</v>
      </c>
      <c r="BL195" s="19" t="s">
        <v>166</v>
      </c>
      <c r="BM195" s="217" t="s">
        <v>795</v>
      </c>
    </row>
    <row r="196" s="2" customFormat="1" ht="16.5" customHeight="1">
      <c r="A196" s="40"/>
      <c r="B196" s="41"/>
      <c r="C196" s="206" t="s">
        <v>520</v>
      </c>
      <c r="D196" s="206" t="s">
        <v>161</v>
      </c>
      <c r="E196" s="207" t="s">
        <v>2644</v>
      </c>
      <c r="F196" s="208" t="s">
        <v>2645</v>
      </c>
      <c r="G196" s="209" t="s">
        <v>2586</v>
      </c>
      <c r="H196" s="210">
        <v>1</v>
      </c>
      <c r="I196" s="211"/>
      <c r="J196" s="212">
        <f>ROUND(I196*H196,2)</f>
        <v>0</v>
      </c>
      <c r="K196" s="208" t="s">
        <v>19</v>
      </c>
      <c r="L196" s="46"/>
      <c r="M196" s="213" t="s">
        <v>19</v>
      </c>
      <c r="N196" s="214" t="s">
        <v>43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166</v>
      </c>
      <c r="AT196" s="217" t="s">
        <v>161</v>
      </c>
      <c r="AU196" s="217" t="s">
        <v>82</v>
      </c>
      <c r="AY196" s="19" t="s">
        <v>159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80</v>
      </c>
      <c r="BK196" s="218">
        <f>ROUND(I196*H196,2)</f>
        <v>0</v>
      </c>
      <c r="BL196" s="19" t="s">
        <v>166</v>
      </c>
      <c r="BM196" s="217" t="s">
        <v>806</v>
      </c>
    </row>
    <row r="197" s="2" customFormat="1" ht="16.5" customHeight="1">
      <c r="A197" s="40"/>
      <c r="B197" s="41"/>
      <c r="C197" s="206" t="s">
        <v>524</v>
      </c>
      <c r="D197" s="206" t="s">
        <v>161</v>
      </c>
      <c r="E197" s="207" t="s">
        <v>2648</v>
      </c>
      <c r="F197" s="208" t="s">
        <v>2649</v>
      </c>
      <c r="G197" s="209" t="s">
        <v>2603</v>
      </c>
      <c r="H197" s="210">
        <v>39</v>
      </c>
      <c r="I197" s="211"/>
      <c r="J197" s="212">
        <f>ROUND(I197*H197,2)</f>
        <v>0</v>
      </c>
      <c r="K197" s="208" t="s">
        <v>19</v>
      </c>
      <c r="L197" s="46"/>
      <c r="M197" s="213" t="s">
        <v>19</v>
      </c>
      <c r="N197" s="214" t="s">
        <v>43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166</v>
      </c>
      <c r="AT197" s="217" t="s">
        <v>161</v>
      </c>
      <c r="AU197" s="217" t="s">
        <v>82</v>
      </c>
      <c r="AY197" s="19" t="s">
        <v>159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166</v>
      </c>
      <c r="BM197" s="217" t="s">
        <v>816</v>
      </c>
    </row>
    <row r="198" s="12" customFormat="1" ht="22.8" customHeight="1">
      <c r="A198" s="12"/>
      <c r="B198" s="190"/>
      <c r="C198" s="191"/>
      <c r="D198" s="192" t="s">
        <v>71</v>
      </c>
      <c r="E198" s="204" t="s">
        <v>2421</v>
      </c>
      <c r="F198" s="204" t="s">
        <v>2679</v>
      </c>
      <c r="G198" s="191"/>
      <c r="H198" s="191"/>
      <c r="I198" s="194"/>
      <c r="J198" s="205">
        <f>BK198</f>
        <v>0</v>
      </c>
      <c r="K198" s="191"/>
      <c r="L198" s="196"/>
      <c r="M198" s="197"/>
      <c r="N198" s="198"/>
      <c r="O198" s="198"/>
      <c r="P198" s="199">
        <f>P199+P202+P213+P215+P217+P222+P224+P235+P240+P243+P245+P247+P253+P255+P257+P259+P263+P265+P267+P271+P273+P276+P285+P287+P289+P291+P293+P296+P300+P302+P304+P306+P309</f>
        <v>0</v>
      </c>
      <c r="Q198" s="198"/>
      <c r="R198" s="199">
        <f>R199+R202+R213+R215+R217+R222+R224+R235+R240+R243+R245+R247+R253+R255+R257+R259+R263+R265+R267+R271+R273+R276+R285+R287+R289+R291+R293+R296+R300+R302+R304+R306+R309</f>
        <v>0</v>
      </c>
      <c r="S198" s="198"/>
      <c r="T198" s="200">
        <f>T199+T202+T213+T215+T217+T222+T224+T235+T240+T243+T245+T247+T253+T255+T257+T259+T263+T265+T267+T271+T273+T276+T285+T287+T289+T291+T293+T296+T300+T302+T304+T306+T309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1" t="s">
        <v>80</v>
      </c>
      <c r="AT198" s="202" t="s">
        <v>71</v>
      </c>
      <c r="AU198" s="202" t="s">
        <v>80</v>
      </c>
      <c r="AY198" s="201" t="s">
        <v>159</v>
      </c>
      <c r="BK198" s="203">
        <f>BK199+BK202+BK213+BK215+BK217+BK222+BK224+BK235+BK240+BK243+BK245+BK247+BK253+BK255+BK257+BK259+BK263+BK265+BK267+BK271+BK273+BK276+BK285+BK287+BK289+BK291+BK293+BK296+BK300+BK302+BK304+BK306+BK309</f>
        <v>0</v>
      </c>
    </row>
    <row r="199" s="12" customFormat="1" ht="20.88" customHeight="1">
      <c r="A199" s="12"/>
      <c r="B199" s="190"/>
      <c r="C199" s="191"/>
      <c r="D199" s="192" t="s">
        <v>71</v>
      </c>
      <c r="E199" s="204" t="s">
        <v>2433</v>
      </c>
      <c r="F199" s="204" t="s">
        <v>2680</v>
      </c>
      <c r="G199" s="191"/>
      <c r="H199" s="191"/>
      <c r="I199" s="194"/>
      <c r="J199" s="205">
        <f>BK199</f>
        <v>0</v>
      </c>
      <c r="K199" s="191"/>
      <c r="L199" s="196"/>
      <c r="M199" s="197"/>
      <c r="N199" s="198"/>
      <c r="O199" s="198"/>
      <c r="P199" s="199">
        <f>SUM(P200:P201)</f>
        <v>0</v>
      </c>
      <c r="Q199" s="198"/>
      <c r="R199" s="199">
        <f>SUM(R200:R201)</f>
        <v>0</v>
      </c>
      <c r="S199" s="198"/>
      <c r="T199" s="200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1" t="s">
        <v>80</v>
      </c>
      <c r="AT199" s="202" t="s">
        <v>71</v>
      </c>
      <c r="AU199" s="202" t="s">
        <v>82</v>
      </c>
      <c r="AY199" s="201" t="s">
        <v>159</v>
      </c>
      <c r="BK199" s="203">
        <f>SUM(BK200:BK201)</f>
        <v>0</v>
      </c>
    </row>
    <row r="200" s="2" customFormat="1" ht="16.5" customHeight="1">
      <c r="A200" s="40"/>
      <c r="B200" s="41"/>
      <c r="C200" s="206" t="s">
        <v>529</v>
      </c>
      <c r="D200" s="206" t="s">
        <v>161</v>
      </c>
      <c r="E200" s="207" t="s">
        <v>2681</v>
      </c>
      <c r="F200" s="208" t="s">
        <v>2682</v>
      </c>
      <c r="G200" s="209" t="s">
        <v>2603</v>
      </c>
      <c r="H200" s="210">
        <v>1</v>
      </c>
      <c r="I200" s="211"/>
      <c r="J200" s="212">
        <f>ROUND(I200*H200,2)</f>
        <v>0</v>
      </c>
      <c r="K200" s="208" t="s">
        <v>19</v>
      </c>
      <c r="L200" s="46"/>
      <c r="M200" s="213" t="s">
        <v>19</v>
      </c>
      <c r="N200" s="214" t="s">
        <v>43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166</v>
      </c>
      <c r="AT200" s="217" t="s">
        <v>161</v>
      </c>
      <c r="AU200" s="217" t="s">
        <v>174</v>
      </c>
      <c r="AY200" s="19" t="s">
        <v>159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80</v>
      </c>
      <c r="BK200" s="218">
        <f>ROUND(I200*H200,2)</f>
        <v>0</v>
      </c>
      <c r="BL200" s="19" t="s">
        <v>166</v>
      </c>
      <c r="BM200" s="217" t="s">
        <v>826</v>
      </c>
    </row>
    <row r="201" s="2" customFormat="1" ht="16.5" customHeight="1">
      <c r="A201" s="40"/>
      <c r="B201" s="41"/>
      <c r="C201" s="206" t="s">
        <v>541</v>
      </c>
      <c r="D201" s="206" t="s">
        <v>161</v>
      </c>
      <c r="E201" s="207" t="s">
        <v>2683</v>
      </c>
      <c r="F201" s="208" t="s">
        <v>2684</v>
      </c>
      <c r="G201" s="209" t="s">
        <v>2603</v>
      </c>
      <c r="H201" s="210">
        <v>3</v>
      </c>
      <c r="I201" s="211"/>
      <c r="J201" s="212">
        <f>ROUND(I201*H201,2)</f>
        <v>0</v>
      </c>
      <c r="K201" s="208" t="s">
        <v>19</v>
      </c>
      <c r="L201" s="46"/>
      <c r="M201" s="213" t="s">
        <v>19</v>
      </c>
      <c r="N201" s="214" t="s">
        <v>43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166</v>
      </c>
      <c r="AT201" s="217" t="s">
        <v>161</v>
      </c>
      <c r="AU201" s="217" t="s">
        <v>174</v>
      </c>
      <c r="AY201" s="19" t="s">
        <v>159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80</v>
      </c>
      <c r="BK201" s="218">
        <f>ROUND(I201*H201,2)</f>
        <v>0</v>
      </c>
      <c r="BL201" s="19" t="s">
        <v>166</v>
      </c>
      <c r="BM201" s="217" t="s">
        <v>835</v>
      </c>
    </row>
    <row r="202" s="12" customFormat="1" ht="20.88" customHeight="1">
      <c r="A202" s="12"/>
      <c r="B202" s="190"/>
      <c r="C202" s="191"/>
      <c r="D202" s="192" t="s">
        <v>71</v>
      </c>
      <c r="E202" s="204" t="s">
        <v>2449</v>
      </c>
      <c r="F202" s="204" t="s">
        <v>2685</v>
      </c>
      <c r="G202" s="191"/>
      <c r="H202" s="191"/>
      <c r="I202" s="194"/>
      <c r="J202" s="205">
        <f>BK202</f>
        <v>0</v>
      </c>
      <c r="K202" s="191"/>
      <c r="L202" s="196"/>
      <c r="M202" s="197"/>
      <c r="N202" s="198"/>
      <c r="O202" s="198"/>
      <c r="P202" s="199">
        <f>SUM(P203:P212)</f>
        <v>0</v>
      </c>
      <c r="Q202" s="198"/>
      <c r="R202" s="199">
        <f>SUM(R203:R212)</f>
        <v>0</v>
      </c>
      <c r="S202" s="198"/>
      <c r="T202" s="200">
        <f>SUM(T203:T212)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1" t="s">
        <v>80</v>
      </c>
      <c r="AT202" s="202" t="s">
        <v>71</v>
      </c>
      <c r="AU202" s="202" t="s">
        <v>82</v>
      </c>
      <c r="AY202" s="201" t="s">
        <v>159</v>
      </c>
      <c r="BK202" s="203">
        <f>SUM(BK203:BK212)</f>
        <v>0</v>
      </c>
    </row>
    <row r="203" s="2" customFormat="1" ht="16.5" customHeight="1">
      <c r="A203" s="40"/>
      <c r="B203" s="41"/>
      <c r="C203" s="206" t="s">
        <v>547</v>
      </c>
      <c r="D203" s="206" t="s">
        <v>161</v>
      </c>
      <c r="E203" s="207" t="s">
        <v>2686</v>
      </c>
      <c r="F203" s="208" t="s">
        <v>2687</v>
      </c>
      <c r="G203" s="209" t="s">
        <v>2603</v>
      </c>
      <c r="H203" s="210">
        <v>2</v>
      </c>
      <c r="I203" s="211"/>
      <c r="J203" s="212">
        <f>ROUND(I203*H203,2)</f>
        <v>0</v>
      </c>
      <c r="K203" s="208" t="s">
        <v>19</v>
      </c>
      <c r="L203" s="46"/>
      <c r="M203" s="213" t="s">
        <v>19</v>
      </c>
      <c r="N203" s="214" t="s">
        <v>43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166</v>
      </c>
      <c r="AT203" s="217" t="s">
        <v>161</v>
      </c>
      <c r="AU203" s="217" t="s">
        <v>174</v>
      </c>
      <c r="AY203" s="19" t="s">
        <v>159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80</v>
      </c>
      <c r="BK203" s="218">
        <f>ROUND(I203*H203,2)</f>
        <v>0</v>
      </c>
      <c r="BL203" s="19" t="s">
        <v>166</v>
      </c>
      <c r="BM203" s="217" t="s">
        <v>846</v>
      </c>
    </row>
    <row r="204" s="2" customFormat="1" ht="16.5" customHeight="1">
      <c r="A204" s="40"/>
      <c r="B204" s="41"/>
      <c r="C204" s="206" t="s">
        <v>557</v>
      </c>
      <c r="D204" s="206" t="s">
        <v>161</v>
      </c>
      <c r="E204" s="207" t="s">
        <v>2688</v>
      </c>
      <c r="F204" s="208" t="s">
        <v>2689</v>
      </c>
      <c r="G204" s="209" t="s">
        <v>2603</v>
      </c>
      <c r="H204" s="210">
        <v>5</v>
      </c>
      <c r="I204" s="211"/>
      <c r="J204" s="212">
        <f>ROUND(I204*H204,2)</f>
        <v>0</v>
      </c>
      <c r="K204" s="208" t="s">
        <v>19</v>
      </c>
      <c r="L204" s="46"/>
      <c r="M204" s="213" t="s">
        <v>19</v>
      </c>
      <c r="N204" s="214" t="s">
        <v>43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166</v>
      </c>
      <c r="AT204" s="217" t="s">
        <v>161</v>
      </c>
      <c r="AU204" s="217" t="s">
        <v>174</v>
      </c>
      <c r="AY204" s="19" t="s">
        <v>159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80</v>
      </c>
      <c r="BK204" s="218">
        <f>ROUND(I204*H204,2)</f>
        <v>0</v>
      </c>
      <c r="BL204" s="19" t="s">
        <v>166</v>
      </c>
      <c r="BM204" s="217" t="s">
        <v>859</v>
      </c>
    </row>
    <row r="205" s="2" customFormat="1" ht="24.15" customHeight="1">
      <c r="A205" s="40"/>
      <c r="B205" s="41"/>
      <c r="C205" s="206" t="s">
        <v>562</v>
      </c>
      <c r="D205" s="206" t="s">
        <v>161</v>
      </c>
      <c r="E205" s="207" t="s">
        <v>2690</v>
      </c>
      <c r="F205" s="208" t="s">
        <v>2691</v>
      </c>
      <c r="G205" s="209" t="s">
        <v>2603</v>
      </c>
      <c r="H205" s="210">
        <v>49</v>
      </c>
      <c r="I205" s="211"/>
      <c r="J205" s="212">
        <f>ROUND(I205*H205,2)</f>
        <v>0</v>
      </c>
      <c r="K205" s="208" t="s">
        <v>19</v>
      </c>
      <c r="L205" s="46"/>
      <c r="M205" s="213" t="s">
        <v>19</v>
      </c>
      <c r="N205" s="214" t="s">
        <v>43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166</v>
      </c>
      <c r="AT205" s="217" t="s">
        <v>161</v>
      </c>
      <c r="AU205" s="217" t="s">
        <v>174</v>
      </c>
      <c r="AY205" s="19" t="s">
        <v>159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80</v>
      </c>
      <c r="BK205" s="218">
        <f>ROUND(I205*H205,2)</f>
        <v>0</v>
      </c>
      <c r="BL205" s="19" t="s">
        <v>166</v>
      </c>
      <c r="BM205" s="217" t="s">
        <v>877</v>
      </c>
    </row>
    <row r="206" s="2" customFormat="1" ht="21.75" customHeight="1">
      <c r="A206" s="40"/>
      <c r="B206" s="41"/>
      <c r="C206" s="206" t="s">
        <v>567</v>
      </c>
      <c r="D206" s="206" t="s">
        <v>161</v>
      </c>
      <c r="E206" s="207" t="s">
        <v>2692</v>
      </c>
      <c r="F206" s="208" t="s">
        <v>2693</v>
      </c>
      <c r="G206" s="209" t="s">
        <v>2603</v>
      </c>
      <c r="H206" s="210">
        <v>11</v>
      </c>
      <c r="I206" s="211"/>
      <c r="J206" s="212">
        <f>ROUND(I206*H206,2)</f>
        <v>0</v>
      </c>
      <c r="K206" s="208" t="s">
        <v>19</v>
      </c>
      <c r="L206" s="46"/>
      <c r="M206" s="213" t="s">
        <v>19</v>
      </c>
      <c r="N206" s="214" t="s">
        <v>43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166</v>
      </c>
      <c r="AT206" s="217" t="s">
        <v>161</v>
      </c>
      <c r="AU206" s="217" t="s">
        <v>174</v>
      </c>
      <c r="AY206" s="19" t="s">
        <v>159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80</v>
      </c>
      <c r="BK206" s="218">
        <f>ROUND(I206*H206,2)</f>
        <v>0</v>
      </c>
      <c r="BL206" s="19" t="s">
        <v>166</v>
      </c>
      <c r="BM206" s="217" t="s">
        <v>895</v>
      </c>
    </row>
    <row r="207" s="2" customFormat="1" ht="24.15" customHeight="1">
      <c r="A207" s="40"/>
      <c r="B207" s="41"/>
      <c r="C207" s="206" t="s">
        <v>572</v>
      </c>
      <c r="D207" s="206" t="s">
        <v>161</v>
      </c>
      <c r="E207" s="207" t="s">
        <v>2694</v>
      </c>
      <c r="F207" s="208" t="s">
        <v>2695</v>
      </c>
      <c r="G207" s="209" t="s">
        <v>2603</v>
      </c>
      <c r="H207" s="210">
        <v>8</v>
      </c>
      <c r="I207" s="211"/>
      <c r="J207" s="212">
        <f>ROUND(I207*H207,2)</f>
        <v>0</v>
      </c>
      <c r="K207" s="208" t="s">
        <v>19</v>
      </c>
      <c r="L207" s="46"/>
      <c r="M207" s="213" t="s">
        <v>19</v>
      </c>
      <c r="N207" s="214" t="s">
        <v>43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166</v>
      </c>
      <c r="AT207" s="217" t="s">
        <v>161</v>
      </c>
      <c r="AU207" s="217" t="s">
        <v>174</v>
      </c>
      <c r="AY207" s="19" t="s">
        <v>159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80</v>
      </c>
      <c r="BK207" s="218">
        <f>ROUND(I207*H207,2)</f>
        <v>0</v>
      </c>
      <c r="BL207" s="19" t="s">
        <v>166</v>
      </c>
      <c r="BM207" s="217" t="s">
        <v>906</v>
      </c>
    </row>
    <row r="208" s="2" customFormat="1" ht="24.15" customHeight="1">
      <c r="A208" s="40"/>
      <c r="B208" s="41"/>
      <c r="C208" s="206" t="s">
        <v>580</v>
      </c>
      <c r="D208" s="206" t="s">
        <v>161</v>
      </c>
      <c r="E208" s="207" t="s">
        <v>2696</v>
      </c>
      <c r="F208" s="208" t="s">
        <v>2697</v>
      </c>
      <c r="G208" s="209" t="s">
        <v>2603</v>
      </c>
      <c r="H208" s="210">
        <v>4</v>
      </c>
      <c r="I208" s="211"/>
      <c r="J208" s="212">
        <f>ROUND(I208*H208,2)</f>
        <v>0</v>
      </c>
      <c r="K208" s="208" t="s">
        <v>19</v>
      </c>
      <c r="L208" s="46"/>
      <c r="M208" s="213" t="s">
        <v>19</v>
      </c>
      <c r="N208" s="214" t="s">
        <v>43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166</v>
      </c>
      <c r="AT208" s="217" t="s">
        <v>161</v>
      </c>
      <c r="AU208" s="217" t="s">
        <v>174</v>
      </c>
      <c r="AY208" s="19" t="s">
        <v>159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80</v>
      </c>
      <c r="BK208" s="218">
        <f>ROUND(I208*H208,2)</f>
        <v>0</v>
      </c>
      <c r="BL208" s="19" t="s">
        <v>166</v>
      </c>
      <c r="BM208" s="217" t="s">
        <v>917</v>
      </c>
    </row>
    <row r="209" s="2" customFormat="1" ht="24.15" customHeight="1">
      <c r="A209" s="40"/>
      <c r="B209" s="41"/>
      <c r="C209" s="206" t="s">
        <v>308</v>
      </c>
      <c r="D209" s="206" t="s">
        <v>161</v>
      </c>
      <c r="E209" s="207" t="s">
        <v>2698</v>
      </c>
      <c r="F209" s="208" t="s">
        <v>2699</v>
      </c>
      <c r="G209" s="209" t="s">
        <v>2603</v>
      </c>
      <c r="H209" s="210">
        <v>3</v>
      </c>
      <c r="I209" s="211"/>
      <c r="J209" s="212">
        <f>ROUND(I209*H209,2)</f>
        <v>0</v>
      </c>
      <c r="K209" s="208" t="s">
        <v>19</v>
      </c>
      <c r="L209" s="46"/>
      <c r="M209" s="213" t="s">
        <v>19</v>
      </c>
      <c r="N209" s="214" t="s">
        <v>43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166</v>
      </c>
      <c r="AT209" s="217" t="s">
        <v>161</v>
      </c>
      <c r="AU209" s="217" t="s">
        <v>174</v>
      </c>
      <c r="AY209" s="19" t="s">
        <v>159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80</v>
      </c>
      <c r="BK209" s="218">
        <f>ROUND(I209*H209,2)</f>
        <v>0</v>
      </c>
      <c r="BL209" s="19" t="s">
        <v>166</v>
      </c>
      <c r="BM209" s="217" t="s">
        <v>926</v>
      </c>
    </row>
    <row r="210" s="2" customFormat="1" ht="21.75" customHeight="1">
      <c r="A210" s="40"/>
      <c r="B210" s="41"/>
      <c r="C210" s="206" t="s">
        <v>405</v>
      </c>
      <c r="D210" s="206" t="s">
        <v>161</v>
      </c>
      <c r="E210" s="207" t="s">
        <v>2700</v>
      </c>
      <c r="F210" s="208" t="s">
        <v>2701</v>
      </c>
      <c r="G210" s="209" t="s">
        <v>2603</v>
      </c>
      <c r="H210" s="210">
        <v>5</v>
      </c>
      <c r="I210" s="211"/>
      <c r="J210" s="212">
        <f>ROUND(I210*H210,2)</f>
        <v>0</v>
      </c>
      <c r="K210" s="208" t="s">
        <v>19</v>
      </c>
      <c r="L210" s="46"/>
      <c r="M210" s="213" t="s">
        <v>19</v>
      </c>
      <c r="N210" s="214" t="s">
        <v>43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166</v>
      </c>
      <c r="AT210" s="217" t="s">
        <v>161</v>
      </c>
      <c r="AU210" s="217" t="s">
        <v>174</v>
      </c>
      <c r="AY210" s="19" t="s">
        <v>159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80</v>
      </c>
      <c r="BK210" s="218">
        <f>ROUND(I210*H210,2)</f>
        <v>0</v>
      </c>
      <c r="BL210" s="19" t="s">
        <v>166</v>
      </c>
      <c r="BM210" s="217" t="s">
        <v>938</v>
      </c>
    </row>
    <row r="211" s="2" customFormat="1" ht="24.15" customHeight="1">
      <c r="A211" s="40"/>
      <c r="B211" s="41"/>
      <c r="C211" s="206" t="s">
        <v>593</v>
      </c>
      <c r="D211" s="206" t="s">
        <v>161</v>
      </c>
      <c r="E211" s="207" t="s">
        <v>2702</v>
      </c>
      <c r="F211" s="208" t="s">
        <v>2703</v>
      </c>
      <c r="G211" s="209" t="s">
        <v>2603</v>
      </c>
      <c r="H211" s="210">
        <v>2</v>
      </c>
      <c r="I211" s="211"/>
      <c r="J211" s="212">
        <f>ROUND(I211*H211,2)</f>
        <v>0</v>
      </c>
      <c r="K211" s="208" t="s">
        <v>19</v>
      </c>
      <c r="L211" s="46"/>
      <c r="M211" s="213" t="s">
        <v>19</v>
      </c>
      <c r="N211" s="214" t="s">
        <v>43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166</v>
      </c>
      <c r="AT211" s="217" t="s">
        <v>161</v>
      </c>
      <c r="AU211" s="217" t="s">
        <v>174</v>
      </c>
      <c r="AY211" s="19" t="s">
        <v>159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166</v>
      </c>
      <c r="BM211" s="217" t="s">
        <v>950</v>
      </c>
    </row>
    <row r="212" s="2" customFormat="1" ht="16.5" customHeight="1">
      <c r="A212" s="40"/>
      <c r="B212" s="41"/>
      <c r="C212" s="206" t="s">
        <v>599</v>
      </c>
      <c r="D212" s="206" t="s">
        <v>161</v>
      </c>
      <c r="E212" s="207" t="s">
        <v>2704</v>
      </c>
      <c r="F212" s="208" t="s">
        <v>2705</v>
      </c>
      <c r="G212" s="209" t="s">
        <v>2603</v>
      </c>
      <c r="H212" s="210">
        <v>2</v>
      </c>
      <c r="I212" s="211"/>
      <c r="J212" s="212">
        <f>ROUND(I212*H212,2)</f>
        <v>0</v>
      </c>
      <c r="K212" s="208" t="s">
        <v>19</v>
      </c>
      <c r="L212" s="46"/>
      <c r="M212" s="213" t="s">
        <v>19</v>
      </c>
      <c r="N212" s="214" t="s">
        <v>43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166</v>
      </c>
      <c r="AT212" s="217" t="s">
        <v>161</v>
      </c>
      <c r="AU212" s="217" t="s">
        <v>174</v>
      </c>
      <c r="AY212" s="19" t="s">
        <v>159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80</v>
      </c>
      <c r="BK212" s="218">
        <f>ROUND(I212*H212,2)</f>
        <v>0</v>
      </c>
      <c r="BL212" s="19" t="s">
        <v>166</v>
      </c>
      <c r="BM212" s="217" t="s">
        <v>962</v>
      </c>
    </row>
    <row r="213" s="12" customFormat="1" ht="20.88" customHeight="1">
      <c r="A213" s="12"/>
      <c r="B213" s="190"/>
      <c r="C213" s="191"/>
      <c r="D213" s="192" t="s">
        <v>71</v>
      </c>
      <c r="E213" s="204" t="s">
        <v>2471</v>
      </c>
      <c r="F213" s="204" t="s">
        <v>2706</v>
      </c>
      <c r="G213" s="191"/>
      <c r="H213" s="191"/>
      <c r="I213" s="194"/>
      <c r="J213" s="205">
        <f>BK213</f>
        <v>0</v>
      </c>
      <c r="K213" s="191"/>
      <c r="L213" s="196"/>
      <c r="M213" s="197"/>
      <c r="N213" s="198"/>
      <c r="O213" s="198"/>
      <c r="P213" s="199">
        <f>P214</f>
        <v>0</v>
      </c>
      <c r="Q213" s="198"/>
      <c r="R213" s="199">
        <f>R214</f>
        <v>0</v>
      </c>
      <c r="S213" s="198"/>
      <c r="T213" s="200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1" t="s">
        <v>80</v>
      </c>
      <c r="AT213" s="202" t="s">
        <v>71</v>
      </c>
      <c r="AU213" s="202" t="s">
        <v>82</v>
      </c>
      <c r="AY213" s="201" t="s">
        <v>159</v>
      </c>
      <c r="BK213" s="203">
        <f>BK214</f>
        <v>0</v>
      </c>
    </row>
    <row r="214" s="2" customFormat="1" ht="16.5" customHeight="1">
      <c r="A214" s="40"/>
      <c r="B214" s="41"/>
      <c r="C214" s="206" t="s">
        <v>606</v>
      </c>
      <c r="D214" s="206" t="s">
        <v>161</v>
      </c>
      <c r="E214" s="207" t="s">
        <v>2707</v>
      </c>
      <c r="F214" s="208" t="s">
        <v>2708</v>
      </c>
      <c r="G214" s="209" t="s">
        <v>2603</v>
      </c>
      <c r="H214" s="210">
        <v>7</v>
      </c>
      <c r="I214" s="211"/>
      <c r="J214" s="212">
        <f>ROUND(I214*H214,2)</f>
        <v>0</v>
      </c>
      <c r="K214" s="208" t="s">
        <v>19</v>
      </c>
      <c r="L214" s="46"/>
      <c r="M214" s="213" t="s">
        <v>19</v>
      </c>
      <c r="N214" s="214" t="s">
        <v>43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166</v>
      </c>
      <c r="AT214" s="217" t="s">
        <v>161</v>
      </c>
      <c r="AU214" s="217" t="s">
        <v>174</v>
      </c>
      <c r="AY214" s="19" t="s">
        <v>159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80</v>
      </c>
      <c r="BK214" s="218">
        <f>ROUND(I214*H214,2)</f>
        <v>0</v>
      </c>
      <c r="BL214" s="19" t="s">
        <v>166</v>
      </c>
      <c r="BM214" s="217" t="s">
        <v>970</v>
      </c>
    </row>
    <row r="215" s="12" customFormat="1" ht="20.88" customHeight="1">
      <c r="A215" s="12"/>
      <c r="B215" s="190"/>
      <c r="C215" s="191"/>
      <c r="D215" s="192" t="s">
        <v>71</v>
      </c>
      <c r="E215" s="204" t="s">
        <v>2479</v>
      </c>
      <c r="F215" s="204" t="s">
        <v>2709</v>
      </c>
      <c r="G215" s="191"/>
      <c r="H215" s="191"/>
      <c r="I215" s="194"/>
      <c r="J215" s="205">
        <f>BK215</f>
        <v>0</v>
      </c>
      <c r="K215" s="191"/>
      <c r="L215" s="196"/>
      <c r="M215" s="197"/>
      <c r="N215" s="198"/>
      <c r="O215" s="198"/>
      <c r="P215" s="199">
        <f>P216</f>
        <v>0</v>
      </c>
      <c r="Q215" s="198"/>
      <c r="R215" s="199">
        <f>R216</f>
        <v>0</v>
      </c>
      <c r="S215" s="198"/>
      <c r="T215" s="200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1" t="s">
        <v>80</v>
      </c>
      <c r="AT215" s="202" t="s">
        <v>71</v>
      </c>
      <c r="AU215" s="202" t="s">
        <v>82</v>
      </c>
      <c r="AY215" s="201" t="s">
        <v>159</v>
      </c>
      <c r="BK215" s="203">
        <f>BK216</f>
        <v>0</v>
      </c>
    </row>
    <row r="216" s="2" customFormat="1" ht="16.5" customHeight="1">
      <c r="A216" s="40"/>
      <c r="B216" s="41"/>
      <c r="C216" s="206" t="s">
        <v>610</v>
      </c>
      <c r="D216" s="206" t="s">
        <v>161</v>
      </c>
      <c r="E216" s="207" t="s">
        <v>2710</v>
      </c>
      <c r="F216" s="208" t="s">
        <v>2711</v>
      </c>
      <c r="G216" s="209" t="s">
        <v>2603</v>
      </c>
      <c r="H216" s="210">
        <v>96</v>
      </c>
      <c r="I216" s="211"/>
      <c r="J216" s="212">
        <f>ROUND(I216*H216,2)</f>
        <v>0</v>
      </c>
      <c r="K216" s="208" t="s">
        <v>19</v>
      </c>
      <c r="L216" s="46"/>
      <c r="M216" s="213" t="s">
        <v>19</v>
      </c>
      <c r="N216" s="214" t="s">
        <v>43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166</v>
      </c>
      <c r="AT216" s="217" t="s">
        <v>161</v>
      </c>
      <c r="AU216" s="217" t="s">
        <v>174</v>
      </c>
      <c r="AY216" s="19" t="s">
        <v>159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80</v>
      </c>
      <c r="BK216" s="218">
        <f>ROUND(I216*H216,2)</f>
        <v>0</v>
      </c>
      <c r="BL216" s="19" t="s">
        <v>166</v>
      </c>
      <c r="BM216" s="217" t="s">
        <v>980</v>
      </c>
    </row>
    <row r="217" s="12" customFormat="1" ht="20.88" customHeight="1">
      <c r="A217" s="12"/>
      <c r="B217" s="190"/>
      <c r="C217" s="191"/>
      <c r="D217" s="192" t="s">
        <v>71</v>
      </c>
      <c r="E217" s="204" t="s">
        <v>2496</v>
      </c>
      <c r="F217" s="204" t="s">
        <v>2712</v>
      </c>
      <c r="G217" s="191"/>
      <c r="H217" s="191"/>
      <c r="I217" s="194"/>
      <c r="J217" s="205">
        <f>BK217</f>
        <v>0</v>
      </c>
      <c r="K217" s="191"/>
      <c r="L217" s="196"/>
      <c r="M217" s="197"/>
      <c r="N217" s="198"/>
      <c r="O217" s="198"/>
      <c r="P217" s="199">
        <f>SUM(P218:P221)</f>
        <v>0</v>
      </c>
      <c r="Q217" s="198"/>
      <c r="R217" s="199">
        <f>SUM(R218:R221)</f>
        <v>0</v>
      </c>
      <c r="S217" s="198"/>
      <c r="T217" s="200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1" t="s">
        <v>80</v>
      </c>
      <c r="AT217" s="202" t="s">
        <v>71</v>
      </c>
      <c r="AU217" s="202" t="s">
        <v>82</v>
      </c>
      <c r="AY217" s="201" t="s">
        <v>159</v>
      </c>
      <c r="BK217" s="203">
        <f>SUM(BK218:BK221)</f>
        <v>0</v>
      </c>
    </row>
    <row r="218" s="2" customFormat="1" ht="16.5" customHeight="1">
      <c r="A218" s="40"/>
      <c r="B218" s="41"/>
      <c r="C218" s="206" t="s">
        <v>614</v>
      </c>
      <c r="D218" s="206" t="s">
        <v>161</v>
      </c>
      <c r="E218" s="207" t="s">
        <v>2713</v>
      </c>
      <c r="F218" s="208" t="s">
        <v>2714</v>
      </c>
      <c r="G218" s="209" t="s">
        <v>2603</v>
      </c>
      <c r="H218" s="210">
        <v>40</v>
      </c>
      <c r="I218" s="211"/>
      <c r="J218" s="212">
        <f>ROUND(I218*H218,2)</f>
        <v>0</v>
      </c>
      <c r="K218" s="208" t="s">
        <v>19</v>
      </c>
      <c r="L218" s="46"/>
      <c r="M218" s="213" t="s">
        <v>19</v>
      </c>
      <c r="N218" s="214" t="s">
        <v>43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166</v>
      </c>
      <c r="AT218" s="217" t="s">
        <v>161</v>
      </c>
      <c r="AU218" s="217" t="s">
        <v>174</v>
      </c>
      <c r="AY218" s="19" t="s">
        <v>159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166</v>
      </c>
      <c r="BM218" s="217" t="s">
        <v>990</v>
      </c>
    </row>
    <row r="219" s="2" customFormat="1" ht="16.5" customHeight="1">
      <c r="A219" s="40"/>
      <c r="B219" s="41"/>
      <c r="C219" s="206" t="s">
        <v>619</v>
      </c>
      <c r="D219" s="206" t="s">
        <v>161</v>
      </c>
      <c r="E219" s="207" t="s">
        <v>2715</v>
      </c>
      <c r="F219" s="208" t="s">
        <v>2716</v>
      </c>
      <c r="G219" s="209" t="s">
        <v>2603</v>
      </c>
      <c r="H219" s="210">
        <v>61</v>
      </c>
      <c r="I219" s="211"/>
      <c r="J219" s="212">
        <f>ROUND(I219*H219,2)</f>
        <v>0</v>
      </c>
      <c r="K219" s="208" t="s">
        <v>19</v>
      </c>
      <c r="L219" s="46"/>
      <c r="M219" s="213" t="s">
        <v>19</v>
      </c>
      <c r="N219" s="214" t="s">
        <v>43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166</v>
      </c>
      <c r="AT219" s="217" t="s">
        <v>161</v>
      </c>
      <c r="AU219" s="217" t="s">
        <v>174</v>
      </c>
      <c r="AY219" s="19" t="s">
        <v>159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80</v>
      </c>
      <c r="BK219" s="218">
        <f>ROUND(I219*H219,2)</f>
        <v>0</v>
      </c>
      <c r="BL219" s="19" t="s">
        <v>166</v>
      </c>
      <c r="BM219" s="217" t="s">
        <v>1001</v>
      </c>
    </row>
    <row r="220" s="2" customFormat="1" ht="16.5" customHeight="1">
      <c r="A220" s="40"/>
      <c r="B220" s="41"/>
      <c r="C220" s="206" t="s">
        <v>626</v>
      </c>
      <c r="D220" s="206" t="s">
        <v>161</v>
      </c>
      <c r="E220" s="207" t="s">
        <v>2717</v>
      </c>
      <c r="F220" s="208" t="s">
        <v>2718</v>
      </c>
      <c r="G220" s="209" t="s">
        <v>2603</v>
      </c>
      <c r="H220" s="210">
        <v>1</v>
      </c>
      <c r="I220" s="211"/>
      <c r="J220" s="212">
        <f>ROUND(I220*H220,2)</f>
        <v>0</v>
      </c>
      <c r="K220" s="208" t="s">
        <v>19</v>
      </c>
      <c r="L220" s="46"/>
      <c r="M220" s="213" t="s">
        <v>19</v>
      </c>
      <c r="N220" s="214" t="s">
        <v>43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166</v>
      </c>
      <c r="AT220" s="217" t="s">
        <v>161</v>
      </c>
      <c r="AU220" s="217" t="s">
        <v>174</v>
      </c>
      <c r="AY220" s="19" t="s">
        <v>159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80</v>
      </c>
      <c r="BK220" s="218">
        <f>ROUND(I220*H220,2)</f>
        <v>0</v>
      </c>
      <c r="BL220" s="19" t="s">
        <v>166</v>
      </c>
      <c r="BM220" s="217" t="s">
        <v>1011</v>
      </c>
    </row>
    <row r="221" s="2" customFormat="1" ht="16.5" customHeight="1">
      <c r="A221" s="40"/>
      <c r="B221" s="41"/>
      <c r="C221" s="206" t="s">
        <v>630</v>
      </c>
      <c r="D221" s="206" t="s">
        <v>161</v>
      </c>
      <c r="E221" s="207" t="s">
        <v>2719</v>
      </c>
      <c r="F221" s="208" t="s">
        <v>2720</v>
      </c>
      <c r="G221" s="209" t="s">
        <v>2603</v>
      </c>
      <c r="H221" s="210">
        <v>48</v>
      </c>
      <c r="I221" s="211"/>
      <c r="J221" s="212">
        <f>ROUND(I221*H221,2)</f>
        <v>0</v>
      </c>
      <c r="K221" s="208" t="s">
        <v>19</v>
      </c>
      <c r="L221" s="46"/>
      <c r="M221" s="213" t="s">
        <v>19</v>
      </c>
      <c r="N221" s="214" t="s">
        <v>43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166</v>
      </c>
      <c r="AT221" s="217" t="s">
        <v>161</v>
      </c>
      <c r="AU221" s="217" t="s">
        <v>174</v>
      </c>
      <c r="AY221" s="19" t="s">
        <v>159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80</v>
      </c>
      <c r="BK221" s="218">
        <f>ROUND(I221*H221,2)</f>
        <v>0</v>
      </c>
      <c r="BL221" s="19" t="s">
        <v>166</v>
      </c>
      <c r="BM221" s="217" t="s">
        <v>1021</v>
      </c>
    </row>
    <row r="222" s="12" customFormat="1" ht="20.88" customHeight="1">
      <c r="A222" s="12"/>
      <c r="B222" s="190"/>
      <c r="C222" s="191"/>
      <c r="D222" s="192" t="s">
        <v>71</v>
      </c>
      <c r="E222" s="204" t="s">
        <v>2515</v>
      </c>
      <c r="F222" s="204" t="s">
        <v>2721</v>
      </c>
      <c r="G222" s="191"/>
      <c r="H222" s="191"/>
      <c r="I222" s="194"/>
      <c r="J222" s="205">
        <f>BK222</f>
        <v>0</v>
      </c>
      <c r="K222" s="191"/>
      <c r="L222" s="196"/>
      <c r="M222" s="197"/>
      <c r="N222" s="198"/>
      <c r="O222" s="198"/>
      <c r="P222" s="199">
        <f>P223</f>
        <v>0</v>
      </c>
      <c r="Q222" s="198"/>
      <c r="R222" s="199">
        <f>R223</f>
        <v>0</v>
      </c>
      <c r="S222" s="198"/>
      <c r="T222" s="200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80</v>
      </c>
      <c r="AT222" s="202" t="s">
        <v>71</v>
      </c>
      <c r="AU222" s="202" t="s">
        <v>82</v>
      </c>
      <c r="AY222" s="201" t="s">
        <v>159</v>
      </c>
      <c r="BK222" s="203">
        <f>BK223</f>
        <v>0</v>
      </c>
    </row>
    <row r="223" s="2" customFormat="1" ht="16.5" customHeight="1">
      <c r="A223" s="40"/>
      <c r="B223" s="41"/>
      <c r="C223" s="206" t="s">
        <v>637</v>
      </c>
      <c r="D223" s="206" t="s">
        <v>161</v>
      </c>
      <c r="E223" s="207" t="s">
        <v>2722</v>
      </c>
      <c r="F223" s="208" t="s">
        <v>2723</v>
      </c>
      <c r="G223" s="209" t="s">
        <v>2603</v>
      </c>
      <c r="H223" s="210">
        <v>327</v>
      </c>
      <c r="I223" s="211"/>
      <c r="J223" s="212">
        <f>ROUND(I223*H223,2)</f>
        <v>0</v>
      </c>
      <c r="K223" s="208" t="s">
        <v>19</v>
      </c>
      <c r="L223" s="46"/>
      <c r="M223" s="213" t="s">
        <v>19</v>
      </c>
      <c r="N223" s="214" t="s">
        <v>43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166</v>
      </c>
      <c r="AT223" s="217" t="s">
        <v>161</v>
      </c>
      <c r="AU223" s="217" t="s">
        <v>174</v>
      </c>
      <c r="AY223" s="19" t="s">
        <v>159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80</v>
      </c>
      <c r="BK223" s="218">
        <f>ROUND(I223*H223,2)</f>
        <v>0</v>
      </c>
      <c r="BL223" s="19" t="s">
        <v>166</v>
      </c>
      <c r="BM223" s="217" t="s">
        <v>1031</v>
      </c>
    </row>
    <row r="224" s="12" customFormat="1" ht="20.88" customHeight="1">
      <c r="A224" s="12"/>
      <c r="B224" s="190"/>
      <c r="C224" s="191"/>
      <c r="D224" s="192" t="s">
        <v>71</v>
      </c>
      <c r="E224" s="204" t="s">
        <v>2724</v>
      </c>
      <c r="F224" s="204" t="s">
        <v>2725</v>
      </c>
      <c r="G224" s="191"/>
      <c r="H224" s="191"/>
      <c r="I224" s="194"/>
      <c r="J224" s="205">
        <f>BK224</f>
        <v>0</v>
      </c>
      <c r="K224" s="191"/>
      <c r="L224" s="196"/>
      <c r="M224" s="197"/>
      <c r="N224" s="198"/>
      <c r="O224" s="198"/>
      <c r="P224" s="199">
        <f>SUM(P225:P234)</f>
        <v>0</v>
      </c>
      <c r="Q224" s="198"/>
      <c r="R224" s="199">
        <f>SUM(R225:R234)</f>
        <v>0</v>
      </c>
      <c r="S224" s="198"/>
      <c r="T224" s="200">
        <f>SUM(T225:T234)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1" t="s">
        <v>80</v>
      </c>
      <c r="AT224" s="202" t="s">
        <v>71</v>
      </c>
      <c r="AU224" s="202" t="s">
        <v>82</v>
      </c>
      <c r="AY224" s="201" t="s">
        <v>159</v>
      </c>
      <c r="BK224" s="203">
        <f>SUM(BK225:BK234)</f>
        <v>0</v>
      </c>
    </row>
    <row r="225" s="2" customFormat="1" ht="16.5" customHeight="1">
      <c r="A225" s="40"/>
      <c r="B225" s="41"/>
      <c r="C225" s="206" t="s">
        <v>643</v>
      </c>
      <c r="D225" s="206" t="s">
        <v>161</v>
      </c>
      <c r="E225" s="207" t="s">
        <v>2726</v>
      </c>
      <c r="F225" s="208" t="s">
        <v>2727</v>
      </c>
      <c r="G225" s="209" t="s">
        <v>270</v>
      </c>
      <c r="H225" s="210">
        <v>100</v>
      </c>
      <c r="I225" s="211"/>
      <c r="J225" s="212">
        <f>ROUND(I225*H225,2)</f>
        <v>0</v>
      </c>
      <c r="K225" s="208" t="s">
        <v>19</v>
      </c>
      <c r="L225" s="46"/>
      <c r="M225" s="213" t="s">
        <v>19</v>
      </c>
      <c r="N225" s="214" t="s">
        <v>43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166</v>
      </c>
      <c r="AT225" s="217" t="s">
        <v>161</v>
      </c>
      <c r="AU225" s="217" t="s">
        <v>174</v>
      </c>
      <c r="AY225" s="19" t="s">
        <v>159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80</v>
      </c>
      <c r="BK225" s="218">
        <f>ROUND(I225*H225,2)</f>
        <v>0</v>
      </c>
      <c r="BL225" s="19" t="s">
        <v>166</v>
      </c>
      <c r="BM225" s="217" t="s">
        <v>1040</v>
      </c>
    </row>
    <row r="226" s="2" customFormat="1" ht="16.5" customHeight="1">
      <c r="A226" s="40"/>
      <c r="B226" s="41"/>
      <c r="C226" s="206" t="s">
        <v>647</v>
      </c>
      <c r="D226" s="206" t="s">
        <v>161</v>
      </c>
      <c r="E226" s="207" t="s">
        <v>2728</v>
      </c>
      <c r="F226" s="208" t="s">
        <v>2729</v>
      </c>
      <c r="G226" s="209" t="s">
        <v>270</v>
      </c>
      <c r="H226" s="210">
        <v>50</v>
      </c>
      <c r="I226" s="211"/>
      <c r="J226" s="212">
        <f>ROUND(I226*H226,2)</f>
        <v>0</v>
      </c>
      <c r="K226" s="208" t="s">
        <v>19</v>
      </c>
      <c r="L226" s="46"/>
      <c r="M226" s="213" t="s">
        <v>19</v>
      </c>
      <c r="N226" s="214" t="s">
        <v>43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166</v>
      </c>
      <c r="AT226" s="217" t="s">
        <v>161</v>
      </c>
      <c r="AU226" s="217" t="s">
        <v>174</v>
      </c>
      <c r="AY226" s="19" t="s">
        <v>159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80</v>
      </c>
      <c r="BK226" s="218">
        <f>ROUND(I226*H226,2)</f>
        <v>0</v>
      </c>
      <c r="BL226" s="19" t="s">
        <v>166</v>
      </c>
      <c r="BM226" s="217" t="s">
        <v>1049</v>
      </c>
    </row>
    <row r="227" s="2" customFormat="1" ht="16.5" customHeight="1">
      <c r="A227" s="40"/>
      <c r="B227" s="41"/>
      <c r="C227" s="206" t="s">
        <v>652</v>
      </c>
      <c r="D227" s="206" t="s">
        <v>161</v>
      </c>
      <c r="E227" s="207" t="s">
        <v>2730</v>
      </c>
      <c r="F227" s="208" t="s">
        <v>2731</v>
      </c>
      <c r="G227" s="209" t="s">
        <v>270</v>
      </c>
      <c r="H227" s="210">
        <v>553</v>
      </c>
      <c r="I227" s="211"/>
      <c r="J227" s="212">
        <f>ROUND(I227*H227,2)</f>
        <v>0</v>
      </c>
      <c r="K227" s="208" t="s">
        <v>19</v>
      </c>
      <c r="L227" s="46"/>
      <c r="M227" s="213" t="s">
        <v>19</v>
      </c>
      <c r="N227" s="214" t="s">
        <v>43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166</v>
      </c>
      <c r="AT227" s="217" t="s">
        <v>161</v>
      </c>
      <c r="AU227" s="217" t="s">
        <v>174</v>
      </c>
      <c r="AY227" s="19" t="s">
        <v>159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80</v>
      </c>
      <c r="BK227" s="218">
        <f>ROUND(I227*H227,2)</f>
        <v>0</v>
      </c>
      <c r="BL227" s="19" t="s">
        <v>166</v>
      </c>
      <c r="BM227" s="217" t="s">
        <v>1058</v>
      </c>
    </row>
    <row r="228" s="2" customFormat="1" ht="16.5" customHeight="1">
      <c r="A228" s="40"/>
      <c r="B228" s="41"/>
      <c r="C228" s="206" t="s">
        <v>658</v>
      </c>
      <c r="D228" s="206" t="s">
        <v>161</v>
      </c>
      <c r="E228" s="207" t="s">
        <v>2732</v>
      </c>
      <c r="F228" s="208" t="s">
        <v>2733</v>
      </c>
      <c r="G228" s="209" t="s">
        <v>270</v>
      </c>
      <c r="H228" s="210">
        <v>100</v>
      </c>
      <c r="I228" s="211"/>
      <c r="J228" s="212">
        <f>ROUND(I228*H228,2)</f>
        <v>0</v>
      </c>
      <c r="K228" s="208" t="s">
        <v>19</v>
      </c>
      <c r="L228" s="46"/>
      <c r="M228" s="213" t="s">
        <v>19</v>
      </c>
      <c r="N228" s="214" t="s">
        <v>43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166</v>
      </c>
      <c r="AT228" s="217" t="s">
        <v>161</v>
      </c>
      <c r="AU228" s="217" t="s">
        <v>174</v>
      </c>
      <c r="AY228" s="19" t="s">
        <v>159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80</v>
      </c>
      <c r="BK228" s="218">
        <f>ROUND(I228*H228,2)</f>
        <v>0</v>
      </c>
      <c r="BL228" s="19" t="s">
        <v>166</v>
      </c>
      <c r="BM228" s="217" t="s">
        <v>1069</v>
      </c>
    </row>
    <row r="229" s="2" customFormat="1" ht="16.5" customHeight="1">
      <c r="A229" s="40"/>
      <c r="B229" s="41"/>
      <c r="C229" s="206" t="s">
        <v>667</v>
      </c>
      <c r="D229" s="206" t="s">
        <v>161</v>
      </c>
      <c r="E229" s="207" t="s">
        <v>2734</v>
      </c>
      <c r="F229" s="208" t="s">
        <v>2735</v>
      </c>
      <c r="G229" s="209" t="s">
        <v>270</v>
      </c>
      <c r="H229" s="210">
        <v>50</v>
      </c>
      <c r="I229" s="211"/>
      <c r="J229" s="212">
        <f>ROUND(I229*H229,2)</f>
        <v>0</v>
      </c>
      <c r="K229" s="208" t="s">
        <v>19</v>
      </c>
      <c r="L229" s="46"/>
      <c r="M229" s="213" t="s">
        <v>19</v>
      </c>
      <c r="N229" s="214" t="s">
        <v>43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166</v>
      </c>
      <c r="AT229" s="217" t="s">
        <v>161</v>
      </c>
      <c r="AU229" s="217" t="s">
        <v>174</v>
      </c>
      <c r="AY229" s="19" t="s">
        <v>159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80</v>
      </c>
      <c r="BK229" s="218">
        <f>ROUND(I229*H229,2)</f>
        <v>0</v>
      </c>
      <c r="BL229" s="19" t="s">
        <v>166</v>
      </c>
      <c r="BM229" s="217" t="s">
        <v>1079</v>
      </c>
    </row>
    <row r="230" s="2" customFormat="1" ht="16.5" customHeight="1">
      <c r="A230" s="40"/>
      <c r="B230" s="41"/>
      <c r="C230" s="206" t="s">
        <v>674</v>
      </c>
      <c r="D230" s="206" t="s">
        <v>161</v>
      </c>
      <c r="E230" s="207" t="s">
        <v>2736</v>
      </c>
      <c r="F230" s="208" t="s">
        <v>2737</v>
      </c>
      <c r="G230" s="209" t="s">
        <v>270</v>
      </c>
      <c r="H230" s="210">
        <v>50</v>
      </c>
      <c r="I230" s="211"/>
      <c r="J230" s="212">
        <f>ROUND(I230*H230,2)</f>
        <v>0</v>
      </c>
      <c r="K230" s="208" t="s">
        <v>19</v>
      </c>
      <c r="L230" s="46"/>
      <c r="M230" s="213" t="s">
        <v>19</v>
      </c>
      <c r="N230" s="214" t="s">
        <v>43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166</v>
      </c>
      <c r="AT230" s="217" t="s">
        <v>161</v>
      </c>
      <c r="AU230" s="217" t="s">
        <v>174</v>
      </c>
      <c r="AY230" s="19" t="s">
        <v>159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80</v>
      </c>
      <c r="BK230" s="218">
        <f>ROUND(I230*H230,2)</f>
        <v>0</v>
      </c>
      <c r="BL230" s="19" t="s">
        <v>166</v>
      </c>
      <c r="BM230" s="217" t="s">
        <v>1089</v>
      </c>
    </row>
    <row r="231" s="2" customFormat="1" ht="16.5" customHeight="1">
      <c r="A231" s="40"/>
      <c r="B231" s="41"/>
      <c r="C231" s="206" t="s">
        <v>678</v>
      </c>
      <c r="D231" s="206" t="s">
        <v>161</v>
      </c>
      <c r="E231" s="207" t="s">
        <v>2738</v>
      </c>
      <c r="F231" s="208" t="s">
        <v>2739</v>
      </c>
      <c r="G231" s="209" t="s">
        <v>270</v>
      </c>
      <c r="H231" s="210">
        <v>100</v>
      </c>
      <c r="I231" s="211"/>
      <c r="J231" s="212">
        <f>ROUND(I231*H231,2)</f>
        <v>0</v>
      </c>
      <c r="K231" s="208" t="s">
        <v>19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166</v>
      </c>
      <c r="AT231" s="217" t="s">
        <v>161</v>
      </c>
      <c r="AU231" s="217" t="s">
        <v>174</v>
      </c>
      <c r="AY231" s="19" t="s">
        <v>159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166</v>
      </c>
      <c r="BM231" s="217" t="s">
        <v>1097</v>
      </c>
    </row>
    <row r="232" s="2" customFormat="1" ht="16.5" customHeight="1">
      <c r="A232" s="40"/>
      <c r="B232" s="41"/>
      <c r="C232" s="206" t="s">
        <v>682</v>
      </c>
      <c r="D232" s="206" t="s">
        <v>161</v>
      </c>
      <c r="E232" s="207" t="s">
        <v>2740</v>
      </c>
      <c r="F232" s="208" t="s">
        <v>2741</v>
      </c>
      <c r="G232" s="209" t="s">
        <v>270</v>
      </c>
      <c r="H232" s="210">
        <v>50</v>
      </c>
      <c r="I232" s="211"/>
      <c r="J232" s="212">
        <f>ROUND(I232*H232,2)</f>
        <v>0</v>
      </c>
      <c r="K232" s="208" t="s">
        <v>19</v>
      </c>
      <c r="L232" s="46"/>
      <c r="M232" s="213" t="s">
        <v>19</v>
      </c>
      <c r="N232" s="214" t="s">
        <v>43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166</v>
      </c>
      <c r="AT232" s="217" t="s">
        <v>161</v>
      </c>
      <c r="AU232" s="217" t="s">
        <v>174</v>
      </c>
      <c r="AY232" s="19" t="s">
        <v>159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80</v>
      </c>
      <c r="BK232" s="218">
        <f>ROUND(I232*H232,2)</f>
        <v>0</v>
      </c>
      <c r="BL232" s="19" t="s">
        <v>166</v>
      </c>
      <c r="BM232" s="217" t="s">
        <v>1110</v>
      </c>
    </row>
    <row r="233" s="2" customFormat="1" ht="16.5" customHeight="1">
      <c r="A233" s="40"/>
      <c r="B233" s="41"/>
      <c r="C233" s="206" t="s">
        <v>687</v>
      </c>
      <c r="D233" s="206" t="s">
        <v>161</v>
      </c>
      <c r="E233" s="207" t="s">
        <v>2742</v>
      </c>
      <c r="F233" s="208" t="s">
        <v>2743</v>
      </c>
      <c r="G233" s="209" t="s">
        <v>270</v>
      </c>
      <c r="H233" s="210">
        <v>50</v>
      </c>
      <c r="I233" s="211"/>
      <c r="J233" s="212">
        <f>ROUND(I233*H233,2)</f>
        <v>0</v>
      </c>
      <c r="K233" s="208" t="s">
        <v>19</v>
      </c>
      <c r="L233" s="46"/>
      <c r="M233" s="213" t="s">
        <v>19</v>
      </c>
      <c r="N233" s="214" t="s">
        <v>43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166</v>
      </c>
      <c r="AT233" s="217" t="s">
        <v>161</v>
      </c>
      <c r="AU233" s="217" t="s">
        <v>174</v>
      </c>
      <c r="AY233" s="19" t="s">
        <v>159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80</v>
      </c>
      <c r="BK233" s="218">
        <f>ROUND(I233*H233,2)</f>
        <v>0</v>
      </c>
      <c r="BL233" s="19" t="s">
        <v>166</v>
      </c>
      <c r="BM233" s="217" t="s">
        <v>1119</v>
      </c>
    </row>
    <row r="234" s="2" customFormat="1" ht="16.5" customHeight="1">
      <c r="A234" s="40"/>
      <c r="B234" s="41"/>
      <c r="C234" s="206" t="s">
        <v>695</v>
      </c>
      <c r="D234" s="206" t="s">
        <v>161</v>
      </c>
      <c r="E234" s="207" t="s">
        <v>2744</v>
      </c>
      <c r="F234" s="208" t="s">
        <v>2745</v>
      </c>
      <c r="G234" s="209" t="s">
        <v>270</v>
      </c>
      <c r="H234" s="210">
        <v>70</v>
      </c>
      <c r="I234" s="211"/>
      <c r="J234" s="212">
        <f>ROUND(I234*H234,2)</f>
        <v>0</v>
      </c>
      <c r="K234" s="208" t="s">
        <v>19</v>
      </c>
      <c r="L234" s="46"/>
      <c r="M234" s="213" t="s">
        <v>19</v>
      </c>
      <c r="N234" s="214" t="s">
        <v>43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166</v>
      </c>
      <c r="AT234" s="217" t="s">
        <v>161</v>
      </c>
      <c r="AU234" s="217" t="s">
        <v>174</v>
      </c>
      <c r="AY234" s="19" t="s">
        <v>159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80</v>
      </c>
      <c r="BK234" s="218">
        <f>ROUND(I234*H234,2)</f>
        <v>0</v>
      </c>
      <c r="BL234" s="19" t="s">
        <v>166</v>
      </c>
      <c r="BM234" s="217" t="s">
        <v>1130</v>
      </c>
    </row>
    <row r="235" s="12" customFormat="1" ht="20.88" customHeight="1">
      <c r="A235" s="12"/>
      <c r="B235" s="190"/>
      <c r="C235" s="191"/>
      <c r="D235" s="192" t="s">
        <v>71</v>
      </c>
      <c r="E235" s="204" t="s">
        <v>2746</v>
      </c>
      <c r="F235" s="204" t="s">
        <v>2747</v>
      </c>
      <c r="G235" s="191"/>
      <c r="H235" s="191"/>
      <c r="I235" s="194"/>
      <c r="J235" s="205">
        <f>BK235</f>
        <v>0</v>
      </c>
      <c r="K235" s="191"/>
      <c r="L235" s="196"/>
      <c r="M235" s="197"/>
      <c r="N235" s="198"/>
      <c r="O235" s="198"/>
      <c r="P235" s="199">
        <f>SUM(P236:P239)</f>
        <v>0</v>
      </c>
      <c r="Q235" s="198"/>
      <c r="R235" s="199">
        <f>SUM(R236:R239)</f>
        <v>0</v>
      </c>
      <c r="S235" s="198"/>
      <c r="T235" s="200">
        <f>SUM(T236:T239)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1" t="s">
        <v>80</v>
      </c>
      <c r="AT235" s="202" t="s">
        <v>71</v>
      </c>
      <c r="AU235" s="202" t="s">
        <v>82</v>
      </c>
      <c r="AY235" s="201" t="s">
        <v>159</v>
      </c>
      <c r="BK235" s="203">
        <f>SUM(BK236:BK239)</f>
        <v>0</v>
      </c>
    </row>
    <row r="236" s="2" customFormat="1" ht="24.15" customHeight="1">
      <c r="A236" s="40"/>
      <c r="B236" s="41"/>
      <c r="C236" s="206" t="s">
        <v>702</v>
      </c>
      <c r="D236" s="206" t="s">
        <v>161</v>
      </c>
      <c r="E236" s="207" t="s">
        <v>2748</v>
      </c>
      <c r="F236" s="208" t="s">
        <v>2749</v>
      </c>
      <c r="G236" s="209" t="s">
        <v>2603</v>
      </c>
      <c r="H236" s="210">
        <v>8</v>
      </c>
      <c r="I236" s="211"/>
      <c r="J236" s="212">
        <f>ROUND(I236*H236,2)</f>
        <v>0</v>
      </c>
      <c r="K236" s="208" t="s">
        <v>19</v>
      </c>
      <c r="L236" s="46"/>
      <c r="M236" s="213" t="s">
        <v>19</v>
      </c>
      <c r="N236" s="214" t="s">
        <v>43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166</v>
      </c>
      <c r="AT236" s="217" t="s">
        <v>161</v>
      </c>
      <c r="AU236" s="217" t="s">
        <v>174</v>
      </c>
      <c r="AY236" s="19" t="s">
        <v>159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80</v>
      </c>
      <c r="BK236" s="218">
        <f>ROUND(I236*H236,2)</f>
        <v>0</v>
      </c>
      <c r="BL236" s="19" t="s">
        <v>166</v>
      </c>
      <c r="BM236" s="217" t="s">
        <v>1143</v>
      </c>
    </row>
    <row r="237" s="2" customFormat="1" ht="21.75" customHeight="1">
      <c r="A237" s="40"/>
      <c r="B237" s="41"/>
      <c r="C237" s="206" t="s">
        <v>708</v>
      </c>
      <c r="D237" s="206" t="s">
        <v>161</v>
      </c>
      <c r="E237" s="207" t="s">
        <v>2750</v>
      </c>
      <c r="F237" s="208" t="s">
        <v>2751</v>
      </c>
      <c r="G237" s="209" t="s">
        <v>2603</v>
      </c>
      <c r="H237" s="210">
        <v>1</v>
      </c>
      <c r="I237" s="211"/>
      <c r="J237" s="212">
        <f>ROUND(I237*H237,2)</f>
        <v>0</v>
      </c>
      <c r="K237" s="208" t="s">
        <v>19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166</v>
      </c>
      <c r="AT237" s="217" t="s">
        <v>161</v>
      </c>
      <c r="AU237" s="217" t="s">
        <v>174</v>
      </c>
      <c r="AY237" s="19" t="s">
        <v>159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166</v>
      </c>
      <c r="BM237" s="217" t="s">
        <v>1156</v>
      </c>
    </row>
    <row r="238" s="2" customFormat="1" ht="21.75" customHeight="1">
      <c r="A238" s="40"/>
      <c r="B238" s="41"/>
      <c r="C238" s="206" t="s">
        <v>712</v>
      </c>
      <c r="D238" s="206" t="s">
        <v>161</v>
      </c>
      <c r="E238" s="207" t="s">
        <v>2752</v>
      </c>
      <c r="F238" s="208" t="s">
        <v>2753</v>
      </c>
      <c r="G238" s="209" t="s">
        <v>2603</v>
      </c>
      <c r="H238" s="210">
        <v>2</v>
      </c>
      <c r="I238" s="211"/>
      <c r="J238" s="212">
        <f>ROUND(I238*H238,2)</f>
        <v>0</v>
      </c>
      <c r="K238" s="208" t="s">
        <v>19</v>
      </c>
      <c r="L238" s="46"/>
      <c r="M238" s="213" t="s">
        <v>19</v>
      </c>
      <c r="N238" s="214" t="s">
        <v>43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166</v>
      </c>
      <c r="AT238" s="217" t="s">
        <v>161</v>
      </c>
      <c r="AU238" s="217" t="s">
        <v>174</v>
      </c>
      <c r="AY238" s="19" t="s">
        <v>159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80</v>
      </c>
      <c r="BK238" s="218">
        <f>ROUND(I238*H238,2)</f>
        <v>0</v>
      </c>
      <c r="BL238" s="19" t="s">
        <v>166</v>
      </c>
      <c r="BM238" s="217" t="s">
        <v>1167</v>
      </c>
    </row>
    <row r="239" s="2" customFormat="1" ht="24.15" customHeight="1">
      <c r="A239" s="40"/>
      <c r="B239" s="41"/>
      <c r="C239" s="206" t="s">
        <v>718</v>
      </c>
      <c r="D239" s="206" t="s">
        <v>161</v>
      </c>
      <c r="E239" s="207" t="s">
        <v>2754</v>
      </c>
      <c r="F239" s="208" t="s">
        <v>2755</v>
      </c>
      <c r="G239" s="209" t="s">
        <v>2603</v>
      </c>
      <c r="H239" s="210">
        <v>4</v>
      </c>
      <c r="I239" s="211"/>
      <c r="J239" s="212">
        <f>ROUND(I239*H239,2)</f>
        <v>0</v>
      </c>
      <c r="K239" s="208" t="s">
        <v>19</v>
      </c>
      <c r="L239" s="46"/>
      <c r="M239" s="213" t="s">
        <v>19</v>
      </c>
      <c r="N239" s="214" t="s">
        <v>43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166</v>
      </c>
      <c r="AT239" s="217" t="s">
        <v>161</v>
      </c>
      <c r="AU239" s="217" t="s">
        <v>174</v>
      </c>
      <c r="AY239" s="19" t="s">
        <v>159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80</v>
      </c>
      <c r="BK239" s="218">
        <f>ROUND(I239*H239,2)</f>
        <v>0</v>
      </c>
      <c r="BL239" s="19" t="s">
        <v>166</v>
      </c>
      <c r="BM239" s="217" t="s">
        <v>1182</v>
      </c>
    </row>
    <row r="240" s="12" customFormat="1" ht="20.88" customHeight="1">
      <c r="A240" s="12"/>
      <c r="B240" s="190"/>
      <c r="C240" s="191"/>
      <c r="D240" s="192" t="s">
        <v>71</v>
      </c>
      <c r="E240" s="204" t="s">
        <v>2756</v>
      </c>
      <c r="F240" s="204" t="s">
        <v>2757</v>
      </c>
      <c r="G240" s="191"/>
      <c r="H240" s="191"/>
      <c r="I240" s="194"/>
      <c r="J240" s="205">
        <f>BK240</f>
        <v>0</v>
      </c>
      <c r="K240" s="191"/>
      <c r="L240" s="196"/>
      <c r="M240" s="197"/>
      <c r="N240" s="198"/>
      <c r="O240" s="198"/>
      <c r="P240" s="199">
        <f>SUM(P241:P242)</f>
        <v>0</v>
      </c>
      <c r="Q240" s="198"/>
      <c r="R240" s="199">
        <f>SUM(R241:R242)</f>
        <v>0</v>
      </c>
      <c r="S240" s="198"/>
      <c r="T240" s="200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1" t="s">
        <v>80</v>
      </c>
      <c r="AT240" s="202" t="s">
        <v>71</v>
      </c>
      <c r="AU240" s="202" t="s">
        <v>82</v>
      </c>
      <c r="AY240" s="201" t="s">
        <v>159</v>
      </c>
      <c r="BK240" s="203">
        <f>SUM(BK241:BK242)</f>
        <v>0</v>
      </c>
    </row>
    <row r="241" s="2" customFormat="1" ht="16.5" customHeight="1">
      <c r="A241" s="40"/>
      <c r="B241" s="41"/>
      <c r="C241" s="206" t="s">
        <v>723</v>
      </c>
      <c r="D241" s="206" t="s">
        <v>161</v>
      </c>
      <c r="E241" s="207" t="s">
        <v>2758</v>
      </c>
      <c r="F241" s="208" t="s">
        <v>2759</v>
      </c>
      <c r="G241" s="209" t="s">
        <v>2603</v>
      </c>
      <c r="H241" s="210">
        <v>14</v>
      </c>
      <c r="I241" s="211"/>
      <c r="J241" s="212">
        <f>ROUND(I241*H241,2)</f>
        <v>0</v>
      </c>
      <c r="K241" s="208" t="s">
        <v>19</v>
      </c>
      <c r="L241" s="46"/>
      <c r="M241" s="213" t="s">
        <v>19</v>
      </c>
      <c r="N241" s="214" t="s">
        <v>43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166</v>
      </c>
      <c r="AT241" s="217" t="s">
        <v>161</v>
      </c>
      <c r="AU241" s="217" t="s">
        <v>174</v>
      </c>
      <c r="AY241" s="19" t="s">
        <v>159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166</v>
      </c>
      <c r="BM241" s="217" t="s">
        <v>1193</v>
      </c>
    </row>
    <row r="242" s="2" customFormat="1" ht="16.5" customHeight="1">
      <c r="A242" s="40"/>
      <c r="B242" s="41"/>
      <c r="C242" s="206" t="s">
        <v>727</v>
      </c>
      <c r="D242" s="206" t="s">
        <v>161</v>
      </c>
      <c r="E242" s="207" t="s">
        <v>2760</v>
      </c>
      <c r="F242" s="208" t="s">
        <v>2761</v>
      </c>
      <c r="G242" s="209" t="s">
        <v>2603</v>
      </c>
      <c r="H242" s="210">
        <v>1</v>
      </c>
      <c r="I242" s="211"/>
      <c r="J242" s="212">
        <f>ROUND(I242*H242,2)</f>
        <v>0</v>
      </c>
      <c r="K242" s="208" t="s">
        <v>19</v>
      </c>
      <c r="L242" s="46"/>
      <c r="M242" s="213" t="s">
        <v>19</v>
      </c>
      <c r="N242" s="214" t="s">
        <v>43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166</v>
      </c>
      <c r="AT242" s="217" t="s">
        <v>161</v>
      </c>
      <c r="AU242" s="217" t="s">
        <v>174</v>
      </c>
      <c r="AY242" s="19" t="s">
        <v>159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166</v>
      </c>
      <c r="BM242" s="217" t="s">
        <v>1198</v>
      </c>
    </row>
    <row r="243" s="12" customFormat="1" ht="20.88" customHeight="1">
      <c r="A243" s="12"/>
      <c r="B243" s="190"/>
      <c r="C243" s="191"/>
      <c r="D243" s="192" t="s">
        <v>71</v>
      </c>
      <c r="E243" s="204" t="s">
        <v>2762</v>
      </c>
      <c r="F243" s="204" t="s">
        <v>2763</v>
      </c>
      <c r="G243" s="191"/>
      <c r="H243" s="191"/>
      <c r="I243" s="194"/>
      <c r="J243" s="205">
        <f>BK243</f>
        <v>0</v>
      </c>
      <c r="K243" s="191"/>
      <c r="L243" s="196"/>
      <c r="M243" s="197"/>
      <c r="N243" s="198"/>
      <c r="O243" s="198"/>
      <c r="P243" s="199">
        <f>P244</f>
        <v>0</v>
      </c>
      <c r="Q243" s="198"/>
      <c r="R243" s="199">
        <f>R244</f>
        <v>0</v>
      </c>
      <c r="S243" s="198"/>
      <c r="T243" s="200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1" t="s">
        <v>80</v>
      </c>
      <c r="AT243" s="202" t="s">
        <v>71</v>
      </c>
      <c r="AU243" s="202" t="s">
        <v>82</v>
      </c>
      <c r="AY243" s="201" t="s">
        <v>159</v>
      </c>
      <c r="BK243" s="203">
        <f>BK244</f>
        <v>0</v>
      </c>
    </row>
    <row r="244" s="2" customFormat="1" ht="24.15" customHeight="1">
      <c r="A244" s="40"/>
      <c r="B244" s="41"/>
      <c r="C244" s="206" t="s">
        <v>732</v>
      </c>
      <c r="D244" s="206" t="s">
        <v>161</v>
      </c>
      <c r="E244" s="207" t="s">
        <v>2764</v>
      </c>
      <c r="F244" s="208" t="s">
        <v>2765</v>
      </c>
      <c r="G244" s="209" t="s">
        <v>2603</v>
      </c>
      <c r="H244" s="210">
        <v>25</v>
      </c>
      <c r="I244" s="211"/>
      <c r="J244" s="212">
        <f>ROUND(I244*H244,2)</f>
        <v>0</v>
      </c>
      <c r="K244" s="208" t="s">
        <v>19</v>
      </c>
      <c r="L244" s="46"/>
      <c r="M244" s="213" t="s">
        <v>19</v>
      </c>
      <c r="N244" s="214" t="s">
        <v>43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166</v>
      </c>
      <c r="AT244" s="217" t="s">
        <v>161</v>
      </c>
      <c r="AU244" s="217" t="s">
        <v>174</v>
      </c>
      <c r="AY244" s="19" t="s">
        <v>159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80</v>
      </c>
      <c r="BK244" s="218">
        <f>ROUND(I244*H244,2)</f>
        <v>0</v>
      </c>
      <c r="BL244" s="19" t="s">
        <v>166</v>
      </c>
      <c r="BM244" s="217" t="s">
        <v>1214</v>
      </c>
    </row>
    <row r="245" s="12" customFormat="1" ht="20.88" customHeight="1">
      <c r="A245" s="12"/>
      <c r="B245" s="190"/>
      <c r="C245" s="191"/>
      <c r="D245" s="192" t="s">
        <v>71</v>
      </c>
      <c r="E245" s="204" t="s">
        <v>2766</v>
      </c>
      <c r="F245" s="204" t="s">
        <v>2767</v>
      </c>
      <c r="G245" s="191"/>
      <c r="H245" s="191"/>
      <c r="I245" s="194"/>
      <c r="J245" s="205">
        <f>BK245</f>
        <v>0</v>
      </c>
      <c r="K245" s="191"/>
      <c r="L245" s="196"/>
      <c r="M245" s="197"/>
      <c r="N245" s="198"/>
      <c r="O245" s="198"/>
      <c r="P245" s="199">
        <f>P246</f>
        <v>0</v>
      </c>
      <c r="Q245" s="198"/>
      <c r="R245" s="199">
        <f>R246</f>
        <v>0</v>
      </c>
      <c r="S245" s="198"/>
      <c r="T245" s="200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1" t="s">
        <v>80</v>
      </c>
      <c r="AT245" s="202" t="s">
        <v>71</v>
      </c>
      <c r="AU245" s="202" t="s">
        <v>82</v>
      </c>
      <c r="AY245" s="201" t="s">
        <v>159</v>
      </c>
      <c r="BK245" s="203">
        <f>BK246</f>
        <v>0</v>
      </c>
    </row>
    <row r="246" s="2" customFormat="1" ht="16.5" customHeight="1">
      <c r="A246" s="40"/>
      <c r="B246" s="41"/>
      <c r="C246" s="206" t="s">
        <v>737</v>
      </c>
      <c r="D246" s="206" t="s">
        <v>161</v>
      </c>
      <c r="E246" s="207" t="s">
        <v>2768</v>
      </c>
      <c r="F246" s="208" t="s">
        <v>2769</v>
      </c>
      <c r="G246" s="209" t="s">
        <v>2603</v>
      </c>
      <c r="H246" s="210">
        <v>40</v>
      </c>
      <c r="I246" s="211"/>
      <c r="J246" s="212">
        <f>ROUND(I246*H246,2)</f>
        <v>0</v>
      </c>
      <c r="K246" s="208" t="s">
        <v>19</v>
      </c>
      <c r="L246" s="46"/>
      <c r="M246" s="213" t="s">
        <v>19</v>
      </c>
      <c r="N246" s="214" t="s">
        <v>43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166</v>
      </c>
      <c r="AT246" s="217" t="s">
        <v>161</v>
      </c>
      <c r="AU246" s="217" t="s">
        <v>174</v>
      </c>
      <c r="AY246" s="19" t="s">
        <v>159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166</v>
      </c>
      <c r="BM246" s="217" t="s">
        <v>1228</v>
      </c>
    </row>
    <row r="247" s="12" customFormat="1" ht="20.88" customHeight="1">
      <c r="A247" s="12"/>
      <c r="B247" s="190"/>
      <c r="C247" s="191"/>
      <c r="D247" s="192" t="s">
        <v>71</v>
      </c>
      <c r="E247" s="204" t="s">
        <v>2770</v>
      </c>
      <c r="F247" s="204" t="s">
        <v>2771</v>
      </c>
      <c r="G247" s="191"/>
      <c r="H247" s="191"/>
      <c r="I247" s="194"/>
      <c r="J247" s="205">
        <f>BK247</f>
        <v>0</v>
      </c>
      <c r="K247" s="191"/>
      <c r="L247" s="196"/>
      <c r="M247" s="197"/>
      <c r="N247" s="198"/>
      <c r="O247" s="198"/>
      <c r="P247" s="199">
        <f>SUM(P248:P252)</f>
        <v>0</v>
      </c>
      <c r="Q247" s="198"/>
      <c r="R247" s="199">
        <f>SUM(R248:R252)</f>
        <v>0</v>
      </c>
      <c r="S247" s="198"/>
      <c r="T247" s="200">
        <f>SUM(T248:T252)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1" t="s">
        <v>80</v>
      </c>
      <c r="AT247" s="202" t="s">
        <v>71</v>
      </c>
      <c r="AU247" s="202" t="s">
        <v>82</v>
      </c>
      <c r="AY247" s="201" t="s">
        <v>159</v>
      </c>
      <c r="BK247" s="203">
        <f>SUM(BK248:BK252)</f>
        <v>0</v>
      </c>
    </row>
    <row r="248" s="2" customFormat="1" ht="16.5" customHeight="1">
      <c r="A248" s="40"/>
      <c r="B248" s="41"/>
      <c r="C248" s="206" t="s">
        <v>741</v>
      </c>
      <c r="D248" s="206" t="s">
        <v>161</v>
      </c>
      <c r="E248" s="207" t="s">
        <v>2772</v>
      </c>
      <c r="F248" s="208" t="s">
        <v>2773</v>
      </c>
      <c r="G248" s="209" t="s">
        <v>2603</v>
      </c>
      <c r="H248" s="210">
        <v>13</v>
      </c>
      <c r="I248" s="211"/>
      <c r="J248" s="212">
        <f>ROUND(I248*H248,2)</f>
        <v>0</v>
      </c>
      <c r="K248" s="208" t="s">
        <v>19</v>
      </c>
      <c r="L248" s="46"/>
      <c r="M248" s="213" t="s">
        <v>19</v>
      </c>
      <c r="N248" s="214" t="s">
        <v>43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166</v>
      </c>
      <c r="AT248" s="217" t="s">
        <v>161</v>
      </c>
      <c r="AU248" s="217" t="s">
        <v>174</v>
      </c>
      <c r="AY248" s="19" t="s">
        <v>159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80</v>
      </c>
      <c r="BK248" s="218">
        <f>ROUND(I248*H248,2)</f>
        <v>0</v>
      </c>
      <c r="BL248" s="19" t="s">
        <v>166</v>
      </c>
      <c r="BM248" s="217" t="s">
        <v>1245</v>
      </c>
    </row>
    <row r="249" s="2" customFormat="1" ht="16.5" customHeight="1">
      <c r="A249" s="40"/>
      <c r="B249" s="41"/>
      <c r="C249" s="206" t="s">
        <v>749</v>
      </c>
      <c r="D249" s="206" t="s">
        <v>161</v>
      </c>
      <c r="E249" s="207" t="s">
        <v>2774</v>
      </c>
      <c r="F249" s="208" t="s">
        <v>2775</v>
      </c>
      <c r="G249" s="209" t="s">
        <v>2603</v>
      </c>
      <c r="H249" s="210">
        <v>2</v>
      </c>
      <c r="I249" s="211"/>
      <c r="J249" s="212">
        <f>ROUND(I249*H249,2)</f>
        <v>0</v>
      </c>
      <c r="K249" s="208" t="s">
        <v>19</v>
      </c>
      <c r="L249" s="46"/>
      <c r="M249" s="213" t="s">
        <v>19</v>
      </c>
      <c r="N249" s="214" t="s">
        <v>43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166</v>
      </c>
      <c r="AT249" s="217" t="s">
        <v>161</v>
      </c>
      <c r="AU249" s="217" t="s">
        <v>174</v>
      </c>
      <c r="AY249" s="19" t="s">
        <v>159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166</v>
      </c>
      <c r="BM249" s="217" t="s">
        <v>1258</v>
      </c>
    </row>
    <row r="250" s="2" customFormat="1" ht="16.5" customHeight="1">
      <c r="A250" s="40"/>
      <c r="B250" s="41"/>
      <c r="C250" s="206" t="s">
        <v>755</v>
      </c>
      <c r="D250" s="206" t="s">
        <v>161</v>
      </c>
      <c r="E250" s="207" t="s">
        <v>2776</v>
      </c>
      <c r="F250" s="208" t="s">
        <v>2777</v>
      </c>
      <c r="G250" s="209" t="s">
        <v>2603</v>
      </c>
      <c r="H250" s="210">
        <v>1</v>
      </c>
      <c r="I250" s="211"/>
      <c r="J250" s="212">
        <f>ROUND(I250*H250,2)</f>
        <v>0</v>
      </c>
      <c r="K250" s="208" t="s">
        <v>19</v>
      </c>
      <c r="L250" s="46"/>
      <c r="M250" s="213" t="s">
        <v>19</v>
      </c>
      <c r="N250" s="214" t="s">
        <v>43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166</v>
      </c>
      <c r="AT250" s="217" t="s">
        <v>161</v>
      </c>
      <c r="AU250" s="217" t="s">
        <v>174</v>
      </c>
      <c r="AY250" s="19" t="s">
        <v>159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80</v>
      </c>
      <c r="BK250" s="218">
        <f>ROUND(I250*H250,2)</f>
        <v>0</v>
      </c>
      <c r="BL250" s="19" t="s">
        <v>166</v>
      </c>
      <c r="BM250" s="217" t="s">
        <v>1268</v>
      </c>
    </row>
    <row r="251" s="2" customFormat="1" ht="21.75" customHeight="1">
      <c r="A251" s="40"/>
      <c r="B251" s="41"/>
      <c r="C251" s="206" t="s">
        <v>760</v>
      </c>
      <c r="D251" s="206" t="s">
        <v>161</v>
      </c>
      <c r="E251" s="207" t="s">
        <v>2778</v>
      </c>
      <c r="F251" s="208" t="s">
        <v>2779</v>
      </c>
      <c r="G251" s="209" t="s">
        <v>2603</v>
      </c>
      <c r="H251" s="210">
        <v>2</v>
      </c>
      <c r="I251" s="211"/>
      <c r="J251" s="212">
        <f>ROUND(I251*H251,2)</f>
        <v>0</v>
      </c>
      <c r="K251" s="208" t="s">
        <v>19</v>
      </c>
      <c r="L251" s="46"/>
      <c r="M251" s="213" t="s">
        <v>19</v>
      </c>
      <c r="N251" s="214" t="s">
        <v>43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166</v>
      </c>
      <c r="AT251" s="217" t="s">
        <v>161</v>
      </c>
      <c r="AU251" s="217" t="s">
        <v>174</v>
      </c>
      <c r="AY251" s="19" t="s">
        <v>159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80</v>
      </c>
      <c r="BK251" s="218">
        <f>ROUND(I251*H251,2)</f>
        <v>0</v>
      </c>
      <c r="BL251" s="19" t="s">
        <v>166</v>
      </c>
      <c r="BM251" s="217" t="s">
        <v>1276</v>
      </c>
    </row>
    <row r="252" s="2" customFormat="1" ht="21.75" customHeight="1">
      <c r="A252" s="40"/>
      <c r="B252" s="41"/>
      <c r="C252" s="206" t="s">
        <v>693</v>
      </c>
      <c r="D252" s="206" t="s">
        <v>161</v>
      </c>
      <c r="E252" s="207" t="s">
        <v>2780</v>
      </c>
      <c r="F252" s="208" t="s">
        <v>2781</v>
      </c>
      <c r="G252" s="209" t="s">
        <v>2603</v>
      </c>
      <c r="H252" s="210">
        <v>2</v>
      </c>
      <c r="I252" s="211"/>
      <c r="J252" s="212">
        <f>ROUND(I252*H252,2)</f>
        <v>0</v>
      </c>
      <c r="K252" s="208" t="s">
        <v>19</v>
      </c>
      <c r="L252" s="46"/>
      <c r="M252" s="213" t="s">
        <v>19</v>
      </c>
      <c r="N252" s="214" t="s">
        <v>43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166</v>
      </c>
      <c r="AT252" s="217" t="s">
        <v>161</v>
      </c>
      <c r="AU252" s="217" t="s">
        <v>174</v>
      </c>
      <c r="AY252" s="19" t="s">
        <v>159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80</v>
      </c>
      <c r="BK252" s="218">
        <f>ROUND(I252*H252,2)</f>
        <v>0</v>
      </c>
      <c r="BL252" s="19" t="s">
        <v>166</v>
      </c>
      <c r="BM252" s="217" t="s">
        <v>1285</v>
      </c>
    </row>
    <row r="253" s="12" customFormat="1" ht="20.88" customHeight="1">
      <c r="A253" s="12"/>
      <c r="B253" s="190"/>
      <c r="C253" s="191"/>
      <c r="D253" s="192" t="s">
        <v>71</v>
      </c>
      <c r="E253" s="204" t="s">
        <v>2782</v>
      </c>
      <c r="F253" s="204" t="s">
        <v>2783</v>
      </c>
      <c r="G253" s="191"/>
      <c r="H253" s="191"/>
      <c r="I253" s="194"/>
      <c r="J253" s="205">
        <f>BK253</f>
        <v>0</v>
      </c>
      <c r="K253" s="191"/>
      <c r="L253" s="196"/>
      <c r="M253" s="197"/>
      <c r="N253" s="198"/>
      <c r="O253" s="198"/>
      <c r="P253" s="199">
        <f>P254</f>
        <v>0</v>
      </c>
      <c r="Q253" s="198"/>
      <c r="R253" s="199">
        <f>R254</f>
        <v>0</v>
      </c>
      <c r="S253" s="198"/>
      <c r="T253" s="200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1" t="s">
        <v>80</v>
      </c>
      <c r="AT253" s="202" t="s">
        <v>71</v>
      </c>
      <c r="AU253" s="202" t="s">
        <v>82</v>
      </c>
      <c r="AY253" s="201" t="s">
        <v>159</v>
      </c>
      <c r="BK253" s="203">
        <f>BK254</f>
        <v>0</v>
      </c>
    </row>
    <row r="254" s="2" customFormat="1" ht="16.5" customHeight="1">
      <c r="A254" s="40"/>
      <c r="B254" s="41"/>
      <c r="C254" s="206" t="s">
        <v>747</v>
      </c>
      <c r="D254" s="206" t="s">
        <v>161</v>
      </c>
      <c r="E254" s="207" t="s">
        <v>2784</v>
      </c>
      <c r="F254" s="208" t="s">
        <v>2785</v>
      </c>
      <c r="G254" s="209" t="s">
        <v>2603</v>
      </c>
      <c r="H254" s="210">
        <v>12</v>
      </c>
      <c r="I254" s="211"/>
      <c r="J254" s="212">
        <f>ROUND(I254*H254,2)</f>
        <v>0</v>
      </c>
      <c r="K254" s="208" t="s">
        <v>19</v>
      </c>
      <c r="L254" s="46"/>
      <c r="M254" s="213" t="s">
        <v>19</v>
      </c>
      <c r="N254" s="214" t="s">
        <v>43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166</v>
      </c>
      <c r="AT254" s="217" t="s">
        <v>161</v>
      </c>
      <c r="AU254" s="217" t="s">
        <v>174</v>
      </c>
      <c r="AY254" s="19" t="s">
        <v>159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80</v>
      </c>
      <c r="BK254" s="218">
        <f>ROUND(I254*H254,2)</f>
        <v>0</v>
      </c>
      <c r="BL254" s="19" t="s">
        <v>166</v>
      </c>
      <c r="BM254" s="217" t="s">
        <v>1294</v>
      </c>
    </row>
    <row r="255" s="12" customFormat="1" ht="20.88" customHeight="1">
      <c r="A255" s="12"/>
      <c r="B255" s="190"/>
      <c r="C255" s="191"/>
      <c r="D255" s="192" t="s">
        <v>71</v>
      </c>
      <c r="E255" s="204" t="s">
        <v>2786</v>
      </c>
      <c r="F255" s="204" t="s">
        <v>2787</v>
      </c>
      <c r="G255" s="191"/>
      <c r="H255" s="191"/>
      <c r="I255" s="194"/>
      <c r="J255" s="205">
        <f>BK255</f>
        <v>0</v>
      </c>
      <c r="K255" s="191"/>
      <c r="L255" s="196"/>
      <c r="M255" s="197"/>
      <c r="N255" s="198"/>
      <c r="O255" s="198"/>
      <c r="P255" s="199">
        <f>P256</f>
        <v>0</v>
      </c>
      <c r="Q255" s="198"/>
      <c r="R255" s="199">
        <f>R256</f>
        <v>0</v>
      </c>
      <c r="S255" s="198"/>
      <c r="T255" s="200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1" t="s">
        <v>80</v>
      </c>
      <c r="AT255" s="202" t="s">
        <v>71</v>
      </c>
      <c r="AU255" s="202" t="s">
        <v>82</v>
      </c>
      <c r="AY255" s="201" t="s">
        <v>159</v>
      </c>
      <c r="BK255" s="203">
        <f>BK256</f>
        <v>0</v>
      </c>
    </row>
    <row r="256" s="2" customFormat="1" ht="24.15" customHeight="1">
      <c r="A256" s="40"/>
      <c r="B256" s="41"/>
      <c r="C256" s="206" t="s">
        <v>776</v>
      </c>
      <c r="D256" s="206" t="s">
        <v>161</v>
      </c>
      <c r="E256" s="207" t="s">
        <v>2788</v>
      </c>
      <c r="F256" s="208" t="s">
        <v>2789</v>
      </c>
      <c r="G256" s="209" t="s">
        <v>2603</v>
      </c>
      <c r="H256" s="210">
        <v>24</v>
      </c>
      <c r="I256" s="211"/>
      <c r="J256" s="212">
        <f>ROUND(I256*H256,2)</f>
        <v>0</v>
      </c>
      <c r="K256" s="208" t="s">
        <v>19</v>
      </c>
      <c r="L256" s="46"/>
      <c r="M256" s="213" t="s">
        <v>19</v>
      </c>
      <c r="N256" s="214" t="s">
        <v>43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166</v>
      </c>
      <c r="AT256" s="217" t="s">
        <v>161</v>
      </c>
      <c r="AU256" s="217" t="s">
        <v>174</v>
      </c>
      <c r="AY256" s="19" t="s">
        <v>159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80</v>
      </c>
      <c r="BK256" s="218">
        <f>ROUND(I256*H256,2)</f>
        <v>0</v>
      </c>
      <c r="BL256" s="19" t="s">
        <v>166</v>
      </c>
      <c r="BM256" s="217" t="s">
        <v>1303</v>
      </c>
    </row>
    <row r="257" s="12" customFormat="1" ht="20.88" customHeight="1">
      <c r="A257" s="12"/>
      <c r="B257" s="190"/>
      <c r="C257" s="191"/>
      <c r="D257" s="192" t="s">
        <v>71</v>
      </c>
      <c r="E257" s="204" t="s">
        <v>2790</v>
      </c>
      <c r="F257" s="204" t="s">
        <v>2791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P258</f>
        <v>0</v>
      </c>
      <c r="Q257" s="198"/>
      <c r="R257" s="199">
        <f>R258</f>
        <v>0</v>
      </c>
      <c r="S257" s="198"/>
      <c r="T257" s="200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80</v>
      </c>
      <c r="AT257" s="202" t="s">
        <v>71</v>
      </c>
      <c r="AU257" s="202" t="s">
        <v>82</v>
      </c>
      <c r="AY257" s="201" t="s">
        <v>159</v>
      </c>
      <c r="BK257" s="203">
        <f>BK258</f>
        <v>0</v>
      </c>
    </row>
    <row r="258" s="2" customFormat="1" ht="16.5" customHeight="1">
      <c r="A258" s="40"/>
      <c r="B258" s="41"/>
      <c r="C258" s="206" t="s">
        <v>781</v>
      </c>
      <c r="D258" s="206" t="s">
        <v>161</v>
      </c>
      <c r="E258" s="207" t="s">
        <v>2792</v>
      </c>
      <c r="F258" s="208" t="s">
        <v>2793</v>
      </c>
      <c r="G258" s="209" t="s">
        <v>2603</v>
      </c>
      <c r="H258" s="210">
        <v>1</v>
      </c>
      <c r="I258" s="211"/>
      <c r="J258" s="212">
        <f>ROUND(I258*H258,2)</f>
        <v>0</v>
      </c>
      <c r="K258" s="208" t="s">
        <v>19</v>
      </c>
      <c r="L258" s="46"/>
      <c r="M258" s="213" t="s">
        <v>19</v>
      </c>
      <c r="N258" s="214" t="s">
        <v>43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166</v>
      </c>
      <c r="AT258" s="217" t="s">
        <v>161</v>
      </c>
      <c r="AU258" s="217" t="s">
        <v>174</v>
      </c>
      <c r="AY258" s="19" t="s">
        <v>159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80</v>
      </c>
      <c r="BK258" s="218">
        <f>ROUND(I258*H258,2)</f>
        <v>0</v>
      </c>
      <c r="BL258" s="19" t="s">
        <v>166</v>
      </c>
      <c r="BM258" s="217" t="s">
        <v>1311</v>
      </c>
    </row>
    <row r="259" s="12" customFormat="1" ht="20.88" customHeight="1">
      <c r="A259" s="12"/>
      <c r="B259" s="190"/>
      <c r="C259" s="191"/>
      <c r="D259" s="192" t="s">
        <v>71</v>
      </c>
      <c r="E259" s="204" t="s">
        <v>2794</v>
      </c>
      <c r="F259" s="204" t="s">
        <v>2795</v>
      </c>
      <c r="G259" s="191"/>
      <c r="H259" s="191"/>
      <c r="I259" s="194"/>
      <c r="J259" s="205">
        <f>BK259</f>
        <v>0</v>
      </c>
      <c r="K259" s="191"/>
      <c r="L259" s="196"/>
      <c r="M259" s="197"/>
      <c r="N259" s="198"/>
      <c r="O259" s="198"/>
      <c r="P259" s="199">
        <f>SUM(P260:P262)</f>
        <v>0</v>
      </c>
      <c r="Q259" s="198"/>
      <c r="R259" s="199">
        <f>SUM(R260:R262)</f>
        <v>0</v>
      </c>
      <c r="S259" s="198"/>
      <c r="T259" s="200">
        <f>SUM(T260:T262)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1" t="s">
        <v>80</v>
      </c>
      <c r="AT259" s="202" t="s">
        <v>71</v>
      </c>
      <c r="AU259" s="202" t="s">
        <v>82</v>
      </c>
      <c r="AY259" s="201" t="s">
        <v>159</v>
      </c>
      <c r="BK259" s="203">
        <f>SUM(BK260:BK262)</f>
        <v>0</v>
      </c>
    </row>
    <row r="260" s="2" customFormat="1" ht="16.5" customHeight="1">
      <c r="A260" s="40"/>
      <c r="B260" s="41"/>
      <c r="C260" s="206" t="s">
        <v>786</v>
      </c>
      <c r="D260" s="206" t="s">
        <v>161</v>
      </c>
      <c r="E260" s="207" t="s">
        <v>2796</v>
      </c>
      <c r="F260" s="208" t="s">
        <v>2797</v>
      </c>
      <c r="G260" s="209" t="s">
        <v>2603</v>
      </c>
      <c r="H260" s="210">
        <v>6</v>
      </c>
      <c r="I260" s="211"/>
      <c r="J260" s="212">
        <f>ROUND(I260*H260,2)</f>
        <v>0</v>
      </c>
      <c r="K260" s="208" t="s">
        <v>19</v>
      </c>
      <c r="L260" s="46"/>
      <c r="M260" s="213" t="s">
        <v>19</v>
      </c>
      <c r="N260" s="214" t="s">
        <v>43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166</v>
      </c>
      <c r="AT260" s="217" t="s">
        <v>161</v>
      </c>
      <c r="AU260" s="217" t="s">
        <v>174</v>
      </c>
      <c r="AY260" s="19" t="s">
        <v>159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80</v>
      </c>
      <c r="BK260" s="218">
        <f>ROUND(I260*H260,2)</f>
        <v>0</v>
      </c>
      <c r="BL260" s="19" t="s">
        <v>166</v>
      </c>
      <c r="BM260" s="217" t="s">
        <v>1319</v>
      </c>
    </row>
    <row r="261" s="2" customFormat="1" ht="16.5" customHeight="1">
      <c r="A261" s="40"/>
      <c r="B261" s="41"/>
      <c r="C261" s="206" t="s">
        <v>790</v>
      </c>
      <c r="D261" s="206" t="s">
        <v>161</v>
      </c>
      <c r="E261" s="207" t="s">
        <v>2798</v>
      </c>
      <c r="F261" s="208" t="s">
        <v>2799</v>
      </c>
      <c r="G261" s="209" t="s">
        <v>2603</v>
      </c>
      <c r="H261" s="210">
        <v>1</v>
      </c>
      <c r="I261" s="211"/>
      <c r="J261" s="212">
        <f>ROUND(I261*H261,2)</f>
        <v>0</v>
      </c>
      <c r="K261" s="208" t="s">
        <v>19</v>
      </c>
      <c r="L261" s="46"/>
      <c r="M261" s="213" t="s">
        <v>19</v>
      </c>
      <c r="N261" s="214" t="s">
        <v>43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166</v>
      </c>
      <c r="AT261" s="217" t="s">
        <v>161</v>
      </c>
      <c r="AU261" s="217" t="s">
        <v>174</v>
      </c>
      <c r="AY261" s="19" t="s">
        <v>159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80</v>
      </c>
      <c r="BK261" s="218">
        <f>ROUND(I261*H261,2)</f>
        <v>0</v>
      </c>
      <c r="BL261" s="19" t="s">
        <v>166</v>
      </c>
      <c r="BM261" s="217" t="s">
        <v>1331</v>
      </c>
    </row>
    <row r="262" s="2" customFormat="1" ht="16.5" customHeight="1">
      <c r="A262" s="40"/>
      <c r="B262" s="41"/>
      <c r="C262" s="206" t="s">
        <v>795</v>
      </c>
      <c r="D262" s="206" t="s">
        <v>161</v>
      </c>
      <c r="E262" s="207" t="s">
        <v>2800</v>
      </c>
      <c r="F262" s="208" t="s">
        <v>2801</v>
      </c>
      <c r="G262" s="209" t="s">
        <v>2603</v>
      </c>
      <c r="H262" s="210">
        <v>11</v>
      </c>
      <c r="I262" s="211"/>
      <c r="J262" s="212">
        <f>ROUND(I262*H262,2)</f>
        <v>0</v>
      </c>
      <c r="K262" s="208" t="s">
        <v>19</v>
      </c>
      <c r="L262" s="46"/>
      <c r="M262" s="213" t="s">
        <v>19</v>
      </c>
      <c r="N262" s="214" t="s">
        <v>43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166</v>
      </c>
      <c r="AT262" s="217" t="s">
        <v>161</v>
      </c>
      <c r="AU262" s="217" t="s">
        <v>174</v>
      </c>
      <c r="AY262" s="19" t="s">
        <v>159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80</v>
      </c>
      <c r="BK262" s="218">
        <f>ROUND(I262*H262,2)</f>
        <v>0</v>
      </c>
      <c r="BL262" s="19" t="s">
        <v>166</v>
      </c>
      <c r="BM262" s="217" t="s">
        <v>1341</v>
      </c>
    </row>
    <row r="263" s="12" customFormat="1" ht="20.88" customHeight="1">
      <c r="A263" s="12"/>
      <c r="B263" s="190"/>
      <c r="C263" s="191"/>
      <c r="D263" s="192" t="s">
        <v>71</v>
      </c>
      <c r="E263" s="204" t="s">
        <v>2802</v>
      </c>
      <c r="F263" s="204" t="s">
        <v>2803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P264</f>
        <v>0</v>
      </c>
      <c r="Q263" s="198"/>
      <c r="R263" s="199">
        <f>R264</f>
        <v>0</v>
      </c>
      <c r="S263" s="198"/>
      <c r="T263" s="200">
        <f>T264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80</v>
      </c>
      <c r="AT263" s="202" t="s">
        <v>71</v>
      </c>
      <c r="AU263" s="202" t="s">
        <v>82</v>
      </c>
      <c r="AY263" s="201" t="s">
        <v>159</v>
      </c>
      <c r="BK263" s="203">
        <f>BK264</f>
        <v>0</v>
      </c>
    </row>
    <row r="264" s="2" customFormat="1" ht="16.5" customHeight="1">
      <c r="A264" s="40"/>
      <c r="B264" s="41"/>
      <c r="C264" s="206" t="s">
        <v>801</v>
      </c>
      <c r="D264" s="206" t="s">
        <v>161</v>
      </c>
      <c r="E264" s="207" t="s">
        <v>2804</v>
      </c>
      <c r="F264" s="208" t="s">
        <v>2805</v>
      </c>
      <c r="G264" s="209" t="s">
        <v>2603</v>
      </c>
      <c r="H264" s="210">
        <v>5</v>
      </c>
      <c r="I264" s="211"/>
      <c r="J264" s="212">
        <f>ROUND(I264*H264,2)</f>
        <v>0</v>
      </c>
      <c r="K264" s="208" t="s">
        <v>19</v>
      </c>
      <c r="L264" s="46"/>
      <c r="M264" s="213" t="s">
        <v>19</v>
      </c>
      <c r="N264" s="214" t="s">
        <v>43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166</v>
      </c>
      <c r="AT264" s="217" t="s">
        <v>161</v>
      </c>
      <c r="AU264" s="217" t="s">
        <v>174</v>
      </c>
      <c r="AY264" s="19" t="s">
        <v>159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80</v>
      </c>
      <c r="BK264" s="218">
        <f>ROUND(I264*H264,2)</f>
        <v>0</v>
      </c>
      <c r="BL264" s="19" t="s">
        <v>166</v>
      </c>
      <c r="BM264" s="217" t="s">
        <v>1351</v>
      </c>
    </row>
    <row r="265" s="12" customFormat="1" ht="20.88" customHeight="1">
      <c r="A265" s="12"/>
      <c r="B265" s="190"/>
      <c r="C265" s="191"/>
      <c r="D265" s="192" t="s">
        <v>71</v>
      </c>
      <c r="E265" s="204" t="s">
        <v>2806</v>
      </c>
      <c r="F265" s="204" t="s">
        <v>2807</v>
      </c>
      <c r="G265" s="191"/>
      <c r="H265" s="191"/>
      <c r="I265" s="194"/>
      <c r="J265" s="205">
        <f>BK265</f>
        <v>0</v>
      </c>
      <c r="K265" s="191"/>
      <c r="L265" s="196"/>
      <c r="M265" s="197"/>
      <c r="N265" s="198"/>
      <c r="O265" s="198"/>
      <c r="P265" s="199">
        <f>P266</f>
        <v>0</v>
      </c>
      <c r="Q265" s="198"/>
      <c r="R265" s="199">
        <f>R266</f>
        <v>0</v>
      </c>
      <c r="S265" s="198"/>
      <c r="T265" s="200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1" t="s">
        <v>80</v>
      </c>
      <c r="AT265" s="202" t="s">
        <v>71</v>
      </c>
      <c r="AU265" s="202" t="s">
        <v>82</v>
      </c>
      <c r="AY265" s="201" t="s">
        <v>159</v>
      </c>
      <c r="BK265" s="203">
        <f>BK266</f>
        <v>0</v>
      </c>
    </row>
    <row r="266" s="2" customFormat="1" ht="16.5" customHeight="1">
      <c r="A266" s="40"/>
      <c r="B266" s="41"/>
      <c r="C266" s="206" t="s">
        <v>806</v>
      </c>
      <c r="D266" s="206" t="s">
        <v>161</v>
      </c>
      <c r="E266" s="207" t="s">
        <v>2808</v>
      </c>
      <c r="F266" s="208" t="s">
        <v>2809</v>
      </c>
      <c r="G266" s="209" t="s">
        <v>2603</v>
      </c>
      <c r="H266" s="210">
        <v>1</v>
      </c>
      <c r="I266" s="211"/>
      <c r="J266" s="212">
        <f>ROUND(I266*H266,2)</f>
        <v>0</v>
      </c>
      <c r="K266" s="208" t="s">
        <v>19</v>
      </c>
      <c r="L266" s="46"/>
      <c r="M266" s="213" t="s">
        <v>19</v>
      </c>
      <c r="N266" s="214" t="s">
        <v>43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166</v>
      </c>
      <c r="AT266" s="217" t="s">
        <v>161</v>
      </c>
      <c r="AU266" s="217" t="s">
        <v>174</v>
      </c>
      <c r="AY266" s="19" t="s">
        <v>159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80</v>
      </c>
      <c r="BK266" s="218">
        <f>ROUND(I266*H266,2)</f>
        <v>0</v>
      </c>
      <c r="BL266" s="19" t="s">
        <v>166</v>
      </c>
      <c r="BM266" s="217" t="s">
        <v>1362</v>
      </c>
    </row>
    <row r="267" s="12" customFormat="1" ht="20.88" customHeight="1">
      <c r="A267" s="12"/>
      <c r="B267" s="190"/>
      <c r="C267" s="191"/>
      <c r="D267" s="192" t="s">
        <v>71</v>
      </c>
      <c r="E267" s="204" t="s">
        <v>2810</v>
      </c>
      <c r="F267" s="204" t="s">
        <v>2811</v>
      </c>
      <c r="G267" s="191"/>
      <c r="H267" s="191"/>
      <c r="I267" s="194"/>
      <c r="J267" s="205">
        <f>BK267</f>
        <v>0</v>
      </c>
      <c r="K267" s="191"/>
      <c r="L267" s="196"/>
      <c r="M267" s="197"/>
      <c r="N267" s="198"/>
      <c r="O267" s="198"/>
      <c r="P267" s="199">
        <f>SUM(P268:P270)</f>
        <v>0</v>
      </c>
      <c r="Q267" s="198"/>
      <c r="R267" s="199">
        <f>SUM(R268:R270)</f>
        <v>0</v>
      </c>
      <c r="S267" s="198"/>
      <c r="T267" s="200">
        <f>SUM(T268:T270)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80</v>
      </c>
      <c r="AT267" s="202" t="s">
        <v>71</v>
      </c>
      <c r="AU267" s="202" t="s">
        <v>82</v>
      </c>
      <c r="AY267" s="201" t="s">
        <v>159</v>
      </c>
      <c r="BK267" s="203">
        <f>SUM(BK268:BK270)</f>
        <v>0</v>
      </c>
    </row>
    <row r="268" s="2" customFormat="1" ht="16.5" customHeight="1">
      <c r="A268" s="40"/>
      <c r="B268" s="41"/>
      <c r="C268" s="206" t="s">
        <v>811</v>
      </c>
      <c r="D268" s="206" t="s">
        <v>161</v>
      </c>
      <c r="E268" s="207" t="s">
        <v>2812</v>
      </c>
      <c r="F268" s="208" t="s">
        <v>2813</v>
      </c>
      <c r="G268" s="209" t="s">
        <v>270</v>
      </c>
      <c r="H268" s="210">
        <v>50</v>
      </c>
      <c r="I268" s="211"/>
      <c r="J268" s="212">
        <f>ROUND(I268*H268,2)</f>
        <v>0</v>
      </c>
      <c r="K268" s="208" t="s">
        <v>19</v>
      </c>
      <c r="L268" s="46"/>
      <c r="M268" s="213" t="s">
        <v>19</v>
      </c>
      <c r="N268" s="214" t="s">
        <v>43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166</v>
      </c>
      <c r="AT268" s="217" t="s">
        <v>161</v>
      </c>
      <c r="AU268" s="217" t="s">
        <v>174</v>
      </c>
      <c r="AY268" s="19" t="s">
        <v>159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80</v>
      </c>
      <c r="BK268" s="218">
        <f>ROUND(I268*H268,2)</f>
        <v>0</v>
      </c>
      <c r="BL268" s="19" t="s">
        <v>166</v>
      </c>
      <c r="BM268" s="217" t="s">
        <v>1370</v>
      </c>
    </row>
    <row r="269" s="2" customFormat="1" ht="16.5" customHeight="1">
      <c r="A269" s="40"/>
      <c r="B269" s="41"/>
      <c r="C269" s="206" t="s">
        <v>816</v>
      </c>
      <c r="D269" s="206" t="s">
        <v>161</v>
      </c>
      <c r="E269" s="207" t="s">
        <v>2814</v>
      </c>
      <c r="F269" s="208" t="s">
        <v>2815</v>
      </c>
      <c r="G269" s="209" t="s">
        <v>270</v>
      </c>
      <c r="H269" s="210">
        <v>50</v>
      </c>
      <c r="I269" s="211"/>
      <c r="J269" s="212">
        <f>ROUND(I269*H269,2)</f>
        <v>0</v>
      </c>
      <c r="K269" s="208" t="s">
        <v>19</v>
      </c>
      <c r="L269" s="46"/>
      <c r="M269" s="213" t="s">
        <v>19</v>
      </c>
      <c r="N269" s="214" t="s">
        <v>43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166</v>
      </c>
      <c r="AT269" s="217" t="s">
        <v>161</v>
      </c>
      <c r="AU269" s="217" t="s">
        <v>174</v>
      </c>
      <c r="AY269" s="19" t="s">
        <v>159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80</v>
      </c>
      <c r="BK269" s="218">
        <f>ROUND(I269*H269,2)</f>
        <v>0</v>
      </c>
      <c r="BL269" s="19" t="s">
        <v>166</v>
      </c>
      <c r="BM269" s="217" t="s">
        <v>1377</v>
      </c>
    </row>
    <row r="270" s="2" customFormat="1" ht="16.5" customHeight="1">
      <c r="A270" s="40"/>
      <c r="B270" s="41"/>
      <c r="C270" s="206" t="s">
        <v>821</v>
      </c>
      <c r="D270" s="206" t="s">
        <v>161</v>
      </c>
      <c r="E270" s="207" t="s">
        <v>2816</v>
      </c>
      <c r="F270" s="208" t="s">
        <v>2817</v>
      </c>
      <c r="G270" s="209" t="s">
        <v>270</v>
      </c>
      <c r="H270" s="210">
        <v>150</v>
      </c>
      <c r="I270" s="211"/>
      <c r="J270" s="212">
        <f>ROUND(I270*H270,2)</f>
        <v>0</v>
      </c>
      <c r="K270" s="208" t="s">
        <v>19</v>
      </c>
      <c r="L270" s="46"/>
      <c r="M270" s="213" t="s">
        <v>19</v>
      </c>
      <c r="N270" s="214" t="s">
        <v>43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166</v>
      </c>
      <c r="AT270" s="217" t="s">
        <v>161</v>
      </c>
      <c r="AU270" s="217" t="s">
        <v>174</v>
      </c>
      <c r="AY270" s="19" t="s">
        <v>159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80</v>
      </c>
      <c r="BK270" s="218">
        <f>ROUND(I270*H270,2)</f>
        <v>0</v>
      </c>
      <c r="BL270" s="19" t="s">
        <v>166</v>
      </c>
      <c r="BM270" s="217" t="s">
        <v>1382</v>
      </c>
    </row>
    <row r="271" s="12" customFormat="1" ht="20.88" customHeight="1">
      <c r="A271" s="12"/>
      <c r="B271" s="190"/>
      <c r="C271" s="191"/>
      <c r="D271" s="192" t="s">
        <v>71</v>
      </c>
      <c r="E271" s="204" t="s">
        <v>2818</v>
      </c>
      <c r="F271" s="204" t="s">
        <v>2819</v>
      </c>
      <c r="G271" s="191"/>
      <c r="H271" s="191"/>
      <c r="I271" s="194"/>
      <c r="J271" s="205">
        <f>BK271</f>
        <v>0</v>
      </c>
      <c r="K271" s="191"/>
      <c r="L271" s="196"/>
      <c r="M271" s="197"/>
      <c r="N271" s="198"/>
      <c r="O271" s="198"/>
      <c r="P271" s="199">
        <f>P272</f>
        <v>0</v>
      </c>
      <c r="Q271" s="198"/>
      <c r="R271" s="199">
        <f>R272</f>
        <v>0</v>
      </c>
      <c r="S271" s="198"/>
      <c r="T271" s="200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1" t="s">
        <v>80</v>
      </c>
      <c r="AT271" s="202" t="s">
        <v>71</v>
      </c>
      <c r="AU271" s="202" t="s">
        <v>82</v>
      </c>
      <c r="AY271" s="201" t="s">
        <v>159</v>
      </c>
      <c r="BK271" s="203">
        <f>BK272</f>
        <v>0</v>
      </c>
    </row>
    <row r="272" s="2" customFormat="1" ht="16.5" customHeight="1">
      <c r="A272" s="40"/>
      <c r="B272" s="41"/>
      <c r="C272" s="206" t="s">
        <v>826</v>
      </c>
      <c r="D272" s="206" t="s">
        <v>161</v>
      </c>
      <c r="E272" s="207" t="s">
        <v>2820</v>
      </c>
      <c r="F272" s="208" t="s">
        <v>2821</v>
      </c>
      <c r="G272" s="209" t="s">
        <v>270</v>
      </c>
      <c r="H272" s="210">
        <v>50</v>
      </c>
      <c r="I272" s="211"/>
      <c r="J272" s="212">
        <f>ROUND(I272*H272,2)</f>
        <v>0</v>
      </c>
      <c r="K272" s="208" t="s">
        <v>19</v>
      </c>
      <c r="L272" s="46"/>
      <c r="M272" s="213" t="s">
        <v>19</v>
      </c>
      <c r="N272" s="214" t="s">
        <v>43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166</v>
      </c>
      <c r="AT272" s="217" t="s">
        <v>161</v>
      </c>
      <c r="AU272" s="217" t="s">
        <v>174</v>
      </c>
      <c r="AY272" s="19" t="s">
        <v>159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80</v>
      </c>
      <c r="BK272" s="218">
        <f>ROUND(I272*H272,2)</f>
        <v>0</v>
      </c>
      <c r="BL272" s="19" t="s">
        <v>166</v>
      </c>
      <c r="BM272" s="217" t="s">
        <v>1393</v>
      </c>
    </row>
    <row r="273" s="12" customFormat="1" ht="20.88" customHeight="1">
      <c r="A273" s="12"/>
      <c r="B273" s="190"/>
      <c r="C273" s="191"/>
      <c r="D273" s="192" t="s">
        <v>71</v>
      </c>
      <c r="E273" s="204" t="s">
        <v>2822</v>
      </c>
      <c r="F273" s="204" t="s">
        <v>2823</v>
      </c>
      <c r="G273" s="191"/>
      <c r="H273" s="191"/>
      <c r="I273" s="194"/>
      <c r="J273" s="205">
        <f>BK273</f>
        <v>0</v>
      </c>
      <c r="K273" s="191"/>
      <c r="L273" s="196"/>
      <c r="M273" s="197"/>
      <c r="N273" s="198"/>
      <c r="O273" s="198"/>
      <c r="P273" s="199">
        <f>SUM(P274:P275)</f>
        <v>0</v>
      </c>
      <c r="Q273" s="198"/>
      <c r="R273" s="199">
        <f>SUM(R274:R275)</f>
        <v>0</v>
      </c>
      <c r="S273" s="198"/>
      <c r="T273" s="200">
        <f>SUM(T274:T275)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1" t="s">
        <v>80</v>
      </c>
      <c r="AT273" s="202" t="s">
        <v>71</v>
      </c>
      <c r="AU273" s="202" t="s">
        <v>82</v>
      </c>
      <c r="AY273" s="201" t="s">
        <v>159</v>
      </c>
      <c r="BK273" s="203">
        <f>SUM(BK274:BK275)</f>
        <v>0</v>
      </c>
    </row>
    <row r="274" s="2" customFormat="1" ht="16.5" customHeight="1">
      <c r="A274" s="40"/>
      <c r="B274" s="41"/>
      <c r="C274" s="206" t="s">
        <v>831</v>
      </c>
      <c r="D274" s="206" t="s">
        <v>161</v>
      </c>
      <c r="E274" s="207" t="s">
        <v>2824</v>
      </c>
      <c r="F274" s="208" t="s">
        <v>2825</v>
      </c>
      <c r="G274" s="209" t="s">
        <v>270</v>
      </c>
      <c r="H274" s="210">
        <v>445</v>
      </c>
      <c r="I274" s="211"/>
      <c r="J274" s="212">
        <f>ROUND(I274*H274,2)</f>
        <v>0</v>
      </c>
      <c r="K274" s="208" t="s">
        <v>19</v>
      </c>
      <c r="L274" s="46"/>
      <c r="M274" s="213" t="s">
        <v>19</v>
      </c>
      <c r="N274" s="214" t="s">
        <v>43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166</v>
      </c>
      <c r="AT274" s="217" t="s">
        <v>161</v>
      </c>
      <c r="AU274" s="217" t="s">
        <v>174</v>
      </c>
      <c r="AY274" s="19" t="s">
        <v>159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80</v>
      </c>
      <c r="BK274" s="218">
        <f>ROUND(I274*H274,2)</f>
        <v>0</v>
      </c>
      <c r="BL274" s="19" t="s">
        <v>166</v>
      </c>
      <c r="BM274" s="217" t="s">
        <v>1399</v>
      </c>
    </row>
    <row r="275" s="2" customFormat="1" ht="16.5" customHeight="1">
      <c r="A275" s="40"/>
      <c r="B275" s="41"/>
      <c r="C275" s="206" t="s">
        <v>835</v>
      </c>
      <c r="D275" s="206" t="s">
        <v>161</v>
      </c>
      <c r="E275" s="207" t="s">
        <v>2826</v>
      </c>
      <c r="F275" s="208" t="s">
        <v>2827</v>
      </c>
      <c r="G275" s="209" t="s">
        <v>270</v>
      </c>
      <c r="H275" s="210">
        <v>85</v>
      </c>
      <c r="I275" s="211"/>
      <c r="J275" s="212">
        <f>ROUND(I275*H275,2)</f>
        <v>0</v>
      </c>
      <c r="K275" s="208" t="s">
        <v>19</v>
      </c>
      <c r="L275" s="46"/>
      <c r="M275" s="213" t="s">
        <v>19</v>
      </c>
      <c r="N275" s="214" t="s">
        <v>43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166</v>
      </c>
      <c r="AT275" s="217" t="s">
        <v>161</v>
      </c>
      <c r="AU275" s="217" t="s">
        <v>174</v>
      </c>
      <c r="AY275" s="19" t="s">
        <v>159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80</v>
      </c>
      <c r="BK275" s="218">
        <f>ROUND(I275*H275,2)</f>
        <v>0</v>
      </c>
      <c r="BL275" s="19" t="s">
        <v>166</v>
      </c>
      <c r="BM275" s="217" t="s">
        <v>1408</v>
      </c>
    </row>
    <row r="276" s="12" customFormat="1" ht="20.88" customHeight="1">
      <c r="A276" s="12"/>
      <c r="B276" s="190"/>
      <c r="C276" s="191"/>
      <c r="D276" s="192" t="s">
        <v>71</v>
      </c>
      <c r="E276" s="204" t="s">
        <v>2828</v>
      </c>
      <c r="F276" s="204" t="s">
        <v>2829</v>
      </c>
      <c r="G276" s="191"/>
      <c r="H276" s="191"/>
      <c r="I276" s="194"/>
      <c r="J276" s="205">
        <f>BK276</f>
        <v>0</v>
      </c>
      <c r="K276" s="191"/>
      <c r="L276" s="196"/>
      <c r="M276" s="197"/>
      <c r="N276" s="198"/>
      <c r="O276" s="198"/>
      <c r="P276" s="199">
        <f>SUM(P277:P284)</f>
        <v>0</v>
      </c>
      <c r="Q276" s="198"/>
      <c r="R276" s="199">
        <f>SUM(R277:R284)</f>
        <v>0</v>
      </c>
      <c r="S276" s="198"/>
      <c r="T276" s="200">
        <f>SUM(T277:T284)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1" t="s">
        <v>80</v>
      </c>
      <c r="AT276" s="202" t="s">
        <v>71</v>
      </c>
      <c r="AU276" s="202" t="s">
        <v>82</v>
      </c>
      <c r="AY276" s="201" t="s">
        <v>159</v>
      </c>
      <c r="BK276" s="203">
        <f>SUM(BK277:BK284)</f>
        <v>0</v>
      </c>
    </row>
    <row r="277" s="2" customFormat="1" ht="16.5" customHeight="1">
      <c r="A277" s="40"/>
      <c r="B277" s="41"/>
      <c r="C277" s="206" t="s">
        <v>840</v>
      </c>
      <c r="D277" s="206" t="s">
        <v>161</v>
      </c>
      <c r="E277" s="207" t="s">
        <v>2830</v>
      </c>
      <c r="F277" s="208" t="s">
        <v>2831</v>
      </c>
      <c r="G277" s="209" t="s">
        <v>270</v>
      </c>
      <c r="H277" s="210">
        <v>420</v>
      </c>
      <c r="I277" s="211"/>
      <c r="J277" s="212">
        <f>ROUND(I277*H277,2)</f>
        <v>0</v>
      </c>
      <c r="K277" s="208" t="s">
        <v>19</v>
      </c>
      <c r="L277" s="46"/>
      <c r="M277" s="213" t="s">
        <v>19</v>
      </c>
      <c r="N277" s="214" t="s">
        <v>43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166</v>
      </c>
      <c r="AT277" s="217" t="s">
        <v>161</v>
      </c>
      <c r="AU277" s="217" t="s">
        <v>174</v>
      </c>
      <c r="AY277" s="19" t="s">
        <v>159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80</v>
      </c>
      <c r="BK277" s="218">
        <f>ROUND(I277*H277,2)</f>
        <v>0</v>
      </c>
      <c r="BL277" s="19" t="s">
        <v>166</v>
      </c>
      <c r="BM277" s="217" t="s">
        <v>1417</v>
      </c>
    </row>
    <row r="278" s="2" customFormat="1" ht="16.5" customHeight="1">
      <c r="A278" s="40"/>
      <c r="B278" s="41"/>
      <c r="C278" s="206" t="s">
        <v>846</v>
      </c>
      <c r="D278" s="206" t="s">
        <v>161</v>
      </c>
      <c r="E278" s="207" t="s">
        <v>2832</v>
      </c>
      <c r="F278" s="208" t="s">
        <v>2833</v>
      </c>
      <c r="G278" s="209" t="s">
        <v>270</v>
      </c>
      <c r="H278" s="210">
        <v>2180</v>
      </c>
      <c r="I278" s="211"/>
      <c r="J278" s="212">
        <f>ROUND(I278*H278,2)</f>
        <v>0</v>
      </c>
      <c r="K278" s="208" t="s">
        <v>19</v>
      </c>
      <c r="L278" s="46"/>
      <c r="M278" s="213" t="s">
        <v>19</v>
      </c>
      <c r="N278" s="214" t="s">
        <v>43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166</v>
      </c>
      <c r="AT278" s="217" t="s">
        <v>161</v>
      </c>
      <c r="AU278" s="217" t="s">
        <v>174</v>
      </c>
      <c r="AY278" s="19" t="s">
        <v>159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80</v>
      </c>
      <c r="BK278" s="218">
        <f>ROUND(I278*H278,2)</f>
        <v>0</v>
      </c>
      <c r="BL278" s="19" t="s">
        <v>166</v>
      </c>
      <c r="BM278" s="217" t="s">
        <v>1427</v>
      </c>
    </row>
    <row r="279" s="2" customFormat="1" ht="16.5" customHeight="1">
      <c r="A279" s="40"/>
      <c r="B279" s="41"/>
      <c r="C279" s="206" t="s">
        <v>850</v>
      </c>
      <c r="D279" s="206" t="s">
        <v>161</v>
      </c>
      <c r="E279" s="207" t="s">
        <v>2834</v>
      </c>
      <c r="F279" s="208" t="s">
        <v>2835</v>
      </c>
      <c r="G279" s="209" t="s">
        <v>270</v>
      </c>
      <c r="H279" s="210">
        <v>120</v>
      </c>
      <c r="I279" s="211"/>
      <c r="J279" s="212">
        <f>ROUND(I279*H279,2)</f>
        <v>0</v>
      </c>
      <c r="K279" s="208" t="s">
        <v>19</v>
      </c>
      <c r="L279" s="46"/>
      <c r="M279" s="213" t="s">
        <v>19</v>
      </c>
      <c r="N279" s="214" t="s">
        <v>43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166</v>
      </c>
      <c r="AT279" s="217" t="s">
        <v>161</v>
      </c>
      <c r="AU279" s="217" t="s">
        <v>174</v>
      </c>
      <c r="AY279" s="19" t="s">
        <v>159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80</v>
      </c>
      <c r="BK279" s="218">
        <f>ROUND(I279*H279,2)</f>
        <v>0</v>
      </c>
      <c r="BL279" s="19" t="s">
        <v>166</v>
      </c>
      <c r="BM279" s="217" t="s">
        <v>1437</v>
      </c>
    </row>
    <row r="280" s="2" customFormat="1" ht="16.5" customHeight="1">
      <c r="A280" s="40"/>
      <c r="B280" s="41"/>
      <c r="C280" s="206" t="s">
        <v>859</v>
      </c>
      <c r="D280" s="206" t="s">
        <v>161</v>
      </c>
      <c r="E280" s="207" t="s">
        <v>2836</v>
      </c>
      <c r="F280" s="208" t="s">
        <v>2837</v>
      </c>
      <c r="G280" s="209" t="s">
        <v>270</v>
      </c>
      <c r="H280" s="210">
        <v>120</v>
      </c>
      <c r="I280" s="211"/>
      <c r="J280" s="212">
        <f>ROUND(I280*H280,2)</f>
        <v>0</v>
      </c>
      <c r="K280" s="208" t="s">
        <v>19</v>
      </c>
      <c r="L280" s="46"/>
      <c r="M280" s="213" t="s">
        <v>19</v>
      </c>
      <c r="N280" s="214" t="s">
        <v>43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166</v>
      </c>
      <c r="AT280" s="217" t="s">
        <v>161</v>
      </c>
      <c r="AU280" s="217" t="s">
        <v>174</v>
      </c>
      <c r="AY280" s="19" t="s">
        <v>159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80</v>
      </c>
      <c r="BK280" s="218">
        <f>ROUND(I280*H280,2)</f>
        <v>0</v>
      </c>
      <c r="BL280" s="19" t="s">
        <v>166</v>
      </c>
      <c r="BM280" s="217" t="s">
        <v>1445</v>
      </c>
    </row>
    <row r="281" s="2" customFormat="1" ht="16.5" customHeight="1">
      <c r="A281" s="40"/>
      <c r="B281" s="41"/>
      <c r="C281" s="206" t="s">
        <v>864</v>
      </c>
      <c r="D281" s="206" t="s">
        <v>161</v>
      </c>
      <c r="E281" s="207" t="s">
        <v>2838</v>
      </c>
      <c r="F281" s="208" t="s">
        <v>2839</v>
      </c>
      <c r="G281" s="209" t="s">
        <v>270</v>
      </c>
      <c r="H281" s="210">
        <v>75</v>
      </c>
      <c r="I281" s="211"/>
      <c r="J281" s="212">
        <f>ROUND(I281*H281,2)</f>
        <v>0</v>
      </c>
      <c r="K281" s="208" t="s">
        <v>19</v>
      </c>
      <c r="L281" s="46"/>
      <c r="M281" s="213" t="s">
        <v>19</v>
      </c>
      <c r="N281" s="214" t="s">
        <v>43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166</v>
      </c>
      <c r="AT281" s="217" t="s">
        <v>161</v>
      </c>
      <c r="AU281" s="217" t="s">
        <v>174</v>
      </c>
      <c r="AY281" s="19" t="s">
        <v>159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80</v>
      </c>
      <c r="BK281" s="218">
        <f>ROUND(I281*H281,2)</f>
        <v>0</v>
      </c>
      <c r="BL281" s="19" t="s">
        <v>166</v>
      </c>
      <c r="BM281" s="217" t="s">
        <v>1454</v>
      </c>
    </row>
    <row r="282" s="2" customFormat="1" ht="16.5" customHeight="1">
      <c r="A282" s="40"/>
      <c r="B282" s="41"/>
      <c r="C282" s="206" t="s">
        <v>877</v>
      </c>
      <c r="D282" s="206" t="s">
        <v>161</v>
      </c>
      <c r="E282" s="207" t="s">
        <v>2840</v>
      </c>
      <c r="F282" s="208" t="s">
        <v>2841</v>
      </c>
      <c r="G282" s="209" t="s">
        <v>270</v>
      </c>
      <c r="H282" s="210">
        <v>420</v>
      </c>
      <c r="I282" s="211"/>
      <c r="J282" s="212">
        <f>ROUND(I282*H282,2)</f>
        <v>0</v>
      </c>
      <c r="K282" s="208" t="s">
        <v>19</v>
      </c>
      <c r="L282" s="46"/>
      <c r="M282" s="213" t="s">
        <v>19</v>
      </c>
      <c r="N282" s="214" t="s">
        <v>43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166</v>
      </c>
      <c r="AT282" s="217" t="s">
        <v>161</v>
      </c>
      <c r="AU282" s="217" t="s">
        <v>174</v>
      </c>
      <c r="AY282" s="19" t="s">
        <v>159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80</v>
      </c>
      <c r="BK282" s="218">
        <f>ROUND(I282*H282,2)</f>
        <v>0</v>
      </c>
      <c r="BL282" s="19" t="s">
        <v>166</v>
      </c>
      <c r="BM282" s="217" t="s">
        <v>1462</v>
      </c>
    </row>
    <row r="283" s="2" customFormat="1" ht="16.5" customHeight="1">
      <c r="A283" s="40"/>
      <c r="B283" s="41"/>
      <c r="C283" s="206" t="s">
        <v>884</v>
      </c>
      <c r="D283" s="206" t="s">
        <v>161</v>
      </c>
      <c r="E283" s="207" t="s">
        <v>2842</v>
      </c>
      <c r="F283" s="208" t="s">
        <v>2843</v>
      </c>
      <c r="G283" s="209" t="s">
        <v>270</v>
      </c>
      <c r="H283" s="210">
        <v>40</v>
      </c>
      <c r="I283" s="211"/>
      <c r="J283" s="212">
        <f>ROUND(I283*H283,2)</f>
        <v>0</v>
      </c>
      <c r="K283" s="208" t="s">
        <v>19</v>
      </c>
      <c r="L283" s="46"/>
      <c r="M283" s="213" t="s">
        <v>19</v>
      </c>
      <c r="N283" s="214" t="s">
        <v>43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166</v>
      </c>
      <c r="AT283" s="217" t="s">
        <v>161</v>
      </c>
      <c r="AU283" s="217" t="s">
        <v>174</v>
      </c>
      <c r="AY283" s="19" t="s">
        <v>159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80</v>
      </c>
      <c r="BK283" s="218">
        <f>ROUND(I283*H283,2)</f>
        <v>0</v>
      </c>
      <c r="BL283" s="19" t="s">
        <v>166</v>
      </c>
      <c r="BM283" s="217" t="s">
        <v>1468</v>
      </c>
    </row>
    <row r="284" s="2" customFormat="1" ht="16.5" customHeight="1">
      <c r="A284" s="40"/>
      <c r="B284" s="41"/>
      <c r="C284" s="206" t="s">
        <v>895</v>
      </c>
      <c r="D284" s="206" t="s">
        <v>161</v>
      </c>
      <c r="E284" s="207" t="s">
        <v>2844</v>
      </c>
      <c r="F284" s="208" t="s">
        <v>2845</v>
      </c>
      <c r="G284" s="209" t="s">
        <v>270</v>
      </c>
      <c r="H284" s="210">
        <v>70</v>
      </c>
      <c r="I284" s="211"/>
      <c r="J284" s="212">
        <f>ROUND(I284*H284,2)</f>
        <v>0</v>
      </c>
      <c r="K284" s="208" t="s">
        <v>19</v>
      </c>
      <c r="L284" s="46"/>
      <c r="M284" s="213" t="s">
        <v>19</v>
      </c>
      <c r="N284" s="214" t="s">
        <v>43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166</v>
      </c>
      <c r="AT284" s="217" t="s">
        <v>161</v>
      </c>
      <c r="AU284" s="217" t="s">
        <v>174</v>
      </c>
      <c r="AY284" s="19" t="s">
        <v>159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80</v>
      </c>
      <c r="BK284" s="218">
        <f>ROUND(I284*H284,2)</f>
        <v>0</v>
      </c>
      <c r="BL284" s="19" t="s">
        <v>166</v>
      </c>
      <c r="BM284" s="217" t="s">
        <v>1477</v>
      </c>
    </row>
    <row r="285" s="12" customFormat="1" ht="20.88" customHeight="1">
      <c r="A285" s="12"/>
      <c r="B285" s="190"/>
      <c r="C285" s="191"/>
      <c r="D285" s="192" t="s">
        <v>71</v>
      </c>
      <c r="E285" s="204" t="s">
        <v>2846</v>
      </c>
      <c r="F285" s="204" t="s">
        <v>2847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P286</f>
        <v>0</v>
      </c>
      <c r="Q285" s="198"/>
      <c r="R285" s="199">
        <f>R286</f>
        <v>0</v>
      </c>
      <c r="S285" s="198"/>
      <c r="T285" s="200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1" t="s">
        <v>80</v>
      </c>
      <c r="AT285" s="202" t="s">
        <v>71</v>
      </c>
      <c r="AU285" s="202" t="s">
        <v>82</v>
      </c>
      <c r="AY285" s="201" t="s">
        <v>159</v>
      </c>
      <c r="BK285" s="203">
        <f>BK286</f>
        <v>0</v>
      </c>
    </row>
    <row r="286" s="2" customFormat="1" ht="16.5" customHeight="1">
      <c r="A286" s="40"/>
      <c r="B286" s="41"/>
      <c r="C286" s="206" t="s">
        <v>900</v>
      </c>
      <c r="D286" s="206" t="s">
        <v>161</v>
      </c>
      <c r="E286" s="207" t="s">
        <v>2848</v>
      </c>
      <c r="F286" s="208" t="s">
        <v>2849</v>
      </c>
      <c r="G286" s="209" t="s">
        <v>270</v>
      </c>
      <c r="H286" s="210">
        <v>50</v>
      </c>
      <c r="I286" s="211"/>
      <c r="J286" s="212">
        <f>ROUND(I286*H286,2)</f>
        <v>0</v>
      </c>
      <c r="K286" s="208" t="s">
        <v>19</v>
      </c>
      <c r="L286" s="46"/>
      <c r="M286" s="213" t="s">
        <v>19</v>
      </c>
      <c r="N286" s="214" t="s">
        <v>43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166</v>
      </c>
      <c r="AT286" s="217" t="s">
        <v>161</v>
      </c>
      <c r="AU286" s="217" t="s">
        <v>174</v>
      </c>
      <c r="AY286" s="19" t="s">
        <v>159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80</v>
      </c>
      <c r="BK286" s="218">
        <f>ROUND(I286*H286,2)</f>
        <v>0</v>
      </c>
      <c r="BL286" s="19" t="s">
        <v>166</v>
      </c>
      <c r="BM286" s="217" t="s">
        <v>1483</v>
      </c>
    </row>
    <row r="287" s="12" customFormat="1" ht="20.88" customHeight="1">
      <c r="A287" s="12"/>
      <c r="B287" s="190"/>
      <c r="C287" s="191"/>
      <c r="D287" s="192" t="s">
        <v>71</v>
      </c>
      <c r="E287" s="204" t="s">
        <v>2850</v>
      </c>
      <c r="F287" s="204" t="s">
        <v>2851</v>
      </c>
      <c r="G287" s="191"/>
      <c r="H287" s="191"/>
      <c r="I287" s="194"/>
      <c r="J287" s="205">
        <f>BK287</f>
        <v>0</v>
      </c>
      <c r="K287" s="191"/>
      <c r="L287" s="196"/>
      <c r="M287" s="197"/>
      <c r="N287" s="198"/>
      <c r="O287" s="198"/>
      <c r="P287" s="199">
        <f>P288</f>
        <v>0</v>
      </c>
      <c r="Q287" s="198"/>
      <c r="R287" s="199">
        <f>R288</f>
        <v>0</v>
      </c>
      <c r="S287" s="198"/>
      <c r="T287" s="200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1" t="s">
        <v>80</v>
      </c>
      <c r="AT287" s="202" t="s">
        <v>71</v>
      </c>
      <c r="AU287" s="202" t="s">
        <v>82</v>
      </c>
      <c r="AY287" s="201" t="s">
        <v>159</v>
      </c>
      <c r="BK287" s="203">
        <f>BK288</f>
        <v>0</v>
      </c>
    </row>
    <row r="288" s="2" customFormat="1" ht="16.5" customHeight="1">
      <c r="A288" s="40"/>
      <c r="B288" s="41"/>
      <c r="C288" s="206" t="s">
        <v>906</v>
      </c>
      <c r="D288" s="206" t="s">
        <v>161</v>
      </c>
      <c r="E288" s="207" t="s">
        <v>2852</v>
      </c>
      <c r="F288" s="208" t="s">
        <v>2853</v>
      </c>
      <c r="G288" s="209" t="s">
        <v>270</v>
      </c>
      <c r="H288" s="210">
        <v>50</v>
      </c>
      <c r="I288" s="211"/>
      <c r="J288" s="212">
        <f>ROUND(I288*H288,2)</f>
        <v>0</v>
      </c>
      <c r="K288" s="208" t="s">
        <v>19</v>
      </c>
      <c r="L288" s="46"/>
      <c r="M288" s="213" t="s">
        <v>19</v>
      </c>
      <c r="N288" s="214" t="s">
        <v>43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166</v>
      </c>
      <c r="AT288" s="217" t="s">
        <v>161</v>
      </c>
      <c r="AU288" s="217" t="s">
        <v>174</v>
      </c>
      <c r="AY288" s="19" t="s">
        <v>159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80</v>
      </c>
      <c r="BK288" s="218">
        <f>ROUND(I288*H288,2)</f>
        <v>0</v>
      </c>
      <c r="BL288" s="19" t="s">
        <v>166</v>
      </c>
      <c r="BM288" s="217" t="s">
        <v>1487</v>
      </c>
    </row>
    <row r="289" s="12" customFormat="1" ht="20.88" customHeight="1">
      <c r="A289" s="12"/>
      <c r="B289" s="190"/>
      <c r="C289" s="191"/>
      <c r="D289" s="192" t="s">
        <v>71</v>
      </c>
      <c r="E289" s="204" t="s">
        <v>2854</v>
      </c>
      <c r="F289" s="204" t="s">
        <v>2855</v>
      </c>
      <c r="G289" s="191"/>
      <c r="H289" s="191"/>
      <c r="I289" s="194"/>
      <c r="J289" s="205">
        <f>BK289</f>
        <v>0</v>
      </c>
      <c r="K289" s="191"/>
      <c r="L289" s="196"/>
      <c r="M289" s="197"/>
      <c r="N289" s="198"/>
      <c r="O289" s="198"/>
      <c r="P289" s="199">
        <f>P290</f>
        <v>0</v>
      </c>
      <c r="Q289" s="198"/>
      <c r="R289" s="199">
        <f>R290</f>
        <v>0</v>
      </c>
      <c r="S289" s="198"/>
      <c r="T289" s="200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1" t="s">
        <v>80</v>
      </c>
      <c r="AT289" s="202" t="s">
        <v>71</v>
      </c>
      <c r="AU289" s="202" t="s">
        <v>82</v>
      </c>
      <c r="AY289" s="201" t="s">
        <v>159</v>
      </c>
      <c r="BK289" s="203">
        <f>BK290</f>
        <v>0</v>
      </c>
    </row>
    <row r="290" s="2" customFormat="1" ht="16.5" customHeight="1">
      <c r="A290" s="40"/>
      <c r="B290" s="41"/>
      <c r="C290" s="206" t="s">
        <v>911</v>
      </c>
      <c r="D290" s="206" t="s">
        <v>161</v>
      </c>
      <c r="E290" s="207" t="s">
        <v>2856</v>
      </c>
      <c r="F290" s="208" t="s">
        <v>2857</v>
      </c>
      <c r="G290" s="209" t="s">
        <v>2603</v>
      </c>
      <c r="H290" s="210">
        <v>1</v>
      </c>
      <c r="I290" s="211"/>
      <c r="J290" s="212">
        <f>ROUND(I290*H290,2)</f>
        <v>0</v>
      </c>
      <c r="K290" s="208" t="s">
        <v>19</v>
      </c>
      <c r="L290" s="46"/>
      <c r="M290" s="213" t="s">
        <v>19</v>
      </c>
      <c r="N290" s="214" t="s">
        <v>43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166</v>
      </c>
      <c r="AT290" s="217" t="s">
        <v>161</v>
      </c>
      <c r="AU290" s="217" t="s">
        <v>174</v>
      </c>
      <c r="AY290" s="19" t="s">
        <v>159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80</v>
      </c>
      <c r="BK290" s="218">
        <f>ROUND(I290*H290,2)</f>
        <v>0</v>
      </c>
      <c r="BL290" s="19" t="s">
        <v>166</v>
      </c>
      <c r="BM290" s="217" t="s">
        <v>1497</v>
      </c>
    </row>
    <row r="291" s="12" customFormat="1" ht="20.88" customHeight="1">
      <c r="A291" s="12"/>
      <c r="B291" s="190"/>
      <c r="C291" s="191"/>
      <c r="D291" s="192" t="s">
        <v>71</v>
      </c>
      <c r="E291" s="204" t="s">
        <v>2858</v>
      </c>
      <c r="F291" s="204" t="s">
        <v>2859</v>
      </c>
      <c r="G291" s="191"/>
      <c r="H291" s="191"/>
      <c r="I291" s="194"/>
      <c r="J291" s="205">
        <f>BK291</f>
        <v>0</v>
      </c>
      <c r="K291" s="191"/>
      <c r="L291" s="196"/>
      <c r="M291" s="197"/>
      <c r="N291" s="198"/>
      <c r="O291" s="198"/>
      <c r="P291" s="199">
        <f>P292</f>
        <v>0</v>
      </c>
      <c r="Q291" s="198"/>
      <c r="R291" s="199">
        <f>R292</f>
        <v>0</v>
      </c>
      <c r="S291" s="198"/>
      <c r="T291" s="200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1" t="s">
        <v>80</v>
      </c>
      <c r="AT291" s="202" t="s">
        <v>71</v>
      </c>
      <c r="AU291" s="202" t="s">
        <v>82</v>
      </c>
      <c r="AY291" s="201" t="s">
        <v>159</v>
      </c>
      <c r="BK291" s="203">
        <f>BK292</f>
        <v>0</v>
      </c>
    </row>
    <row r="292" s="2" customFormat="1" ht="16.5" customHeight="1">
      <c r="A292" s="40"/>
      <c r="B292" s="41"/>
      <c r="C292" s="206" t="s">
        <v>917</v>
      </c>
      <c r="D292" s="206" t="s">
        <v>161</v>
      </c>
      <c r="E292" s="207" t="s">
        <v>2860</v>
      </c>
      <c r="F292" s="208" t="s">
        <v>2857</v>
      </c>
      <c r="G292" s="209" t="s">
        <v>2603</v>
      </c>
      <c r="H292" s="210">
        <v>20</v>
      </c>
      <c r="I292" s="211"/>
      <c r="J292" s="212">
        <f>ROUND(I292*H292,2)</f>
        <v>0</v>
      </c>
      <c r="K292" s="208" t="s">
        <v>19</v>
      </c>
      <c r="L292" s="46"/>
      <c r="M292" s="213" t="s">
        <v>19</v>
      </c>
      <c r="N292" s="214" t="s">
        <v>43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166</v>
      </c>
      <c r="AT292" s="217" t="s">
        <v>161</v>
      </c>
      <c r="AU292" s="217" t="s">
        <v>174</v>
      </c>
      <c r="AY292" s="19" t="s">
        <v>159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80</v>
      </c>
      <c r="BK292" s="218">
        <f>ROUND(I292*H292,2)</f>
        <v>0</v>
      </c>
      <c r="BL292" s="19" t="s">
        <v>166</v>
      </c>
      <c r="BM292" s="217" t="s">
        <v>1502</v>
      </c>
    </row>
    <row r="293" s="12" customFormat="1" ht="20.88" customHeight="1">
      <c r="A293" s="12"/>
      <c r="B293" s="190"/>
      <c r="C293" s="191"/>
      <c r="D293" s="192" t="s">
        <v>71</v>
      </c>
      <c r="E293" s="204" t="s">
        <v>2861</v>
      </c>
      <c r="F293" s="204" t="s">
        <v>2862</v>
      </c>
      <c r="G293" s="191"/>
      <c r="H293" s="191"/>
      <c r="I293" s="194"/>
      <c r="J293" s="205">
        <f>BK293</f>
        <v>0</v>
      </c>
      <c r="K293" s="191"/>
      <c r="L293" s="196"/>
      <c r="M293" s="197"/>
      <c r="N293" s="198"/>
      <c r="O293" s="198"/>
      <c r="P293" s="199">
        <f>SUM(P294:P295)</f>
        <v>0</v>
      </c>
      <c r="Q293" s="198"/>
      <c r="R293" s="199">
        <f>SUM(R294:R295)</f>
        <v>0</v>
      </c>
      <c r="S293" s="198"/>
      <c r="T293" s="200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1" t="s">
        <v>80</v>
      </c>
      <c r="AT293" s="202" t="s">
        <v>71</v>
      </c>
      <c r="AU293" s="202" t="s">
        <v>82</v>
      </c>
      <c r="AY293" s="201" t="s">
        <v>159</v>
      </c>
      <c r="BK293" s="203">
        <f>SUM(BK294:BK295)</f>
        <v>0</v>
      </c>
    </row>
    <row r="294" s="2" customFormat="1" ht="16.5" customHeight="1">
      <c r="A294" s="40"/>
      <c r="B294" s="41"/>
      <c r="C294" s="206" t="s">
        <v>922</v>
      </c>
      <c r="D294" s="206" t="s">
        <v>161</v>
      </c>
      <c r="E294" s="207" t="s">
        <v>2863</v>
      </c>
      <c r="F294" s="208" t="s">
        <v>2864</v>
      </c>
      <c r="G294" s="209" t="s">
        <v>2603</v>
      </c>
      <c r="H294" s="210">
        <v>101</v>
      </c>
      <c r="I294" s="211"/>
      <c r="J294" s="212">
        <f>ROUND(I294*H294,2)</f>
        <v>0</v>
      </c>
      <c r="K294" s="208" t="s">
        <v>19</v>
      </c>
      <c r="L294" s="46"/>
      <c r="M294" s="213" t="s">
        <v>19</v>
      </c>
      <c r="N294" s="214" t="s">
        <v>43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166</v>
      </c>
      <c r="AT294" s="217" t="s">
        <v>161</v>
      </c>
      <c r="AU294" s="217" t="s">
        <v>174</v>
      </c>
      <c r="AY294" s="19" t="s">
        <v>159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80</v>
      </c>
      <c r="BK294" s="218">
        <f>ROUND(I294*H294,2)</f>
        <v>0</v>
      </c>
      <c r="BL294" s="19" t="s">
        <v>166</v>
      </c>
      <c r="BM294" s="217" t="s">
        <v>1506</v>
      </c>
    </row>
    <row r="295" s="2" customFormat="1" ht="16.5" customHeight="1">
      <c r="A295" s="40"/>
      <c r="B295" s="41"/>
      <c r="C295" s="206" t="s">
        <v>926</v>
      </c>
      <c r="D295" s="206" t="s">
        <v>161</v>
      </c>
      <c r="E295" s="207" t="s">
        <v>2865</v>
      </c>
      <c r="F295" s="208" t="s">
        <v>2866</v>
      </c>
      <c r="G295" s="209" t="s">
        <v>2603</v>
      </c>
      <c r="H295" s="210">
        <v>1</v>
      </c>
      <c r="I295" s="211"/>
      <c r="J295" s="212">
        <f>ROUND(I295*H295,2)</f>
        <v>0</v>
      </c>
      <c r="K295" s="208" t="s">
        <v>19</v>
      </c>
      <c r="L295" s="46"/>
      <c r="M295" s="213" t="s">
        <v>19</v>
      </c>
      <c r="N295" s="214" t="s">
        <v>43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166</v>
      </c>
      <c r="AT295" s="217" t="s">
        <v>161</v>
      </c>
      <c r="AU295" s="217" t="s">
        <v>174</v>
      </c>
      <c r="AY295" s="19" t="s">
        <v>159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80</v>
      </c>
      <c r="BK295" s="218">
        <f>ROUND(I295*H295,2)</f>
        <v>0</v>
      </c>
      <c r="BL295" s="19" t="s">
        <v>166</v>
      </c>
      <c r="BM295" s="217" t="s">
        <v>1514</v>
      </c>
    </row>
    <row r="296" s="12" customFormat="1" ht="20.88" customHeight="1">
      <c r="A296" s="12"/>
      <c r="B296" s="190"/>
      <c r="C296" s="191"/>
      <c r="D296" s="192" t="s">
        <v>71</v>
      </c>
      <c r="E296" s="204" t="s">
        <v>2867</v>
      </c>
      <c r="F296" s="204" t="s">
        <v>2868</v>
      </c>
      <c r="G296" s="191"/>
      <c r="H296" s="191"/>
      <c r="I296" s="194"/>
      <c r="J296" s="205">
        <f>BK296</f>
        <v>0</v>
      </c>
      <c r="K296" s="191"/>
      <c r="L296" s="196"/>
      <c r="M296" s="197"/>
      <c r="N296" s="198"/>
      <c r="O296" s="198"/>
      <c r="P296" s="199">
        <f>SUM(P297:P299)</f>
        <v>0</v>
      </c>
      <c r="Q296" s="198"/>
      <c r="R296" s="199">
        <f>SUM(R297:R299)</f>
        <v>0</v>
      </c>
      <c r="S296" s="198"/>
      <c r="T296" s="200">
        <f>SUM(T297:T299)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1" t="s">
        <v>80</v>
      </c>
      <c r="AT296" s="202" t="s">
        <v>71</v>
      </c>
      <c r="AU296" s="202" t="s">
        <v>82</v>
      </c>
      <c r="AY296" s="201" t="s">
        <v>159</v>
      </c>
      <c r="BK296" s="203">
        <f>SUM(BK297:BK299)</f>
        <v>0</v>
      </c>
    </row>
    <row r="297" s="2" customFormat="1" ht="16.5" customHeight="1">
      <c r="A297" s="40"/>
      <c r="B297" s="41"/>
      <c r="C297" s="206" t="s">
        <v>931</v>
      </c>
      <c r="D297" s="206" t="s">
        <v>161</v>
      </c>
      <c r="E297" s="207" t="s">
        <v>2869</v>
      </c>
      <c r="F297" s="208" t="s">
        <v>2870</v>
      </c>
      <c r="G297" s="209" t="s">
        <v>270</v>
      </c>
      <c r="H297" s="210">
        <v>150</v>
      </c>
      <c r="I297" s="211"/>
      <c r="J297" s="212">
        <f>ROUND(I297*H297,2)</f>
        <v>0</v>
      </c>
      <c r="K297" s="208" t="s">
        <v>19</v>
      </c>
      <c r="L297" s="46"/>
      <c r="M297" s="213" t="s">
        <v>19</v>
      </c>
      <c r="N297" s="214" t="s">
        <v>43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166</v>
      </c>
      <c r="AT297" s="217" t="s">
        <v>161</v>
      </c>
      <c r="AU297" s="217" t="s">
        <v>174</v>
      </c>
      <c r="AY297" s="19" t="s">
        <v>159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166</v>
      </c>
      <c r="BM297" s="217" t="s">
        <v>1520</v>
      </c>
    </row>
    <row r="298" s="2" customFormat="1" ht="16.5" customHeight="1">
      <c r="A298" s="40"/>
      <c r="B298" s="41"/>
      <c r="C298" s="206" t="s">
        <v>938</v>
      </c>
      <c r="D298" s="206" t="s">
        <v>161</v>
      </c>
      <c r="E298" s="207" t="s">
        <v>2871</v>
      </c>
      <c r="F298" s="208" t="s">
        <v>2872</v>
      </c>
      <c r="G298" s="209" t="s">
        <v>270</v>
      </c>
      <c r="H298" s="210">
        <v>120</v>
      </c>
      <c r="I298" s="211"/>
      <c r="J298" s="212">
        <f>ROUND(I298*H298,2)</f>
        <v>0</v>
      </c>
      <c r="K298" s="208" t="s">
        <v>19</v>
      </c>
      <c r="L298" s="46"/>
      <c r="M298" s="213" t="s">
        <v>19</v>
      </c>
      <c r="N298" s="214" t="s">
        <v>43</v>
      </c>
      <c r="O298" s="86"/>
      <c r="P298" s="215">
        <f>O298*H298</f>
        <v>0</v>
      </c>
      <c r="Q298" s="215">
        <v>0</v>
      </c>
      <c r="R298" s="215">
        <f>Q298*H298</f>
        <v>0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166</v>
      </c>
      <c r="AT298" s="217" t="s">
        <v>161</v>
      </c>
      <c r="AU298" s="217" t="s">
        <v>174</v>
      </c>
      <c r="AY298" s="19" t="s">
        <v>159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80</v>
      </c>
      <c r="BK298" s="218">
        <f>ROUND(I298*H298,2)</f>
        <v>0</v>
      </c>
      <c r="BL298" s="19" t="s">
        <v>166</v>
      </c>
      <c r="BM298" s="217" t="s">
        <v>1529</v>
      </c>
    </row>
    <row r="299" s="2" customFormat="1" ht="16.5" customHeight="1">
      <c r="A299" s="40"/>
      <c r="B299" s="41"/>
      <c r="C299" s="206" t="s">
        <v>943</v>
      </c>
      <c r="D299" s="206" t="s">
        <v>161</v>
      </c>
      <c r="E299" s="207" t="s">
        <v>2873</v>
      </c>
      <c r="F299" s="208" t="s">
        <v>2874</v>
      </c>
      <c r="G299" s="209" t="s">
        <v>270</v>
      </c>
      <c r="H299" s="210">
        <v>60</v>
      </c>
      <c r="I299" s="211"/>
      <c r="J299" s="212">
        <f>ROUND(I299*H299,2)</f>
        <v>0</v>
      </c>
      <c r="K299" s="208" t="s">
        <v>19</v>
      </c>
      <c r="L299" s="46"/>
      <c r="M299" s="213" t="s">
        <v>19</v>
      </c>
      <c r="N299" s="214" t="s">
        <v>43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166</v>
      </c>
      <c r="AT299" s="217" t="s">
        <v>161</v>
      </c>
      <c r="AU299" s="217" t="s">
        <v>174</v>
      </c>
      <c r="AY299" s="19" t="s">
        <v>159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80</v>
      </c>
      <c r="BK299" s="218">
        <f>ROUND(I299*H299,2)</f>
        <v>0</v>
      </c>
      <c r="BL299" s="19" t="s">
        <v>166</v>
      </c>
      <c r="BM299" s="217" t="s">
        <v>1540</v>
      </c>
    </row>
    <row r="300" s="12" customFormat="1" ht="20.88" customHeight="1">
      <c r="A300" s="12"/>
      <c r="B300" s="190"/>
      <c r="C300" s="191"/>
      <c r="D300" s="192" t="s">
        <v>71</v>
      </c>
      <c r="E300" s="204" t="s">
        <v>2875</v>
      </c>
      <c r="F300" s="204" t="s">
        <v>2876</v>
      </c>
      <c r="G300" s="191"/>
      <c r="H300" s="191"/>
      <c r="I300" s="194"/>
      <c r="J300" s="205">
        <f>BK300</f>
        <v>0</v>
      </c>
      <c r="K300" s="191"/>
      <c r="L300" s="196"/>
      <c r="M300" s="197"/>
      <c r="N300" s="198"/>
      <c r="O300" s="198"/>
      <c r="P300" s="199">
        <f>P301</f>
        <v>0</v>
      </c>
      <c r="Q300" s="198"/>
      <c r="R300" s="199">
        <f>R301</f>
        <v>0</v>
      </c>
      <c r="S300" s="198"/>
      <c r="T300" s="200">
        <f>T301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1" t="s">
        <v>80</v>
      </c>
      <c r="AT300" s="202" t="s">
        <v>71</v>
      </c>
      <c r="AU300" s="202" t="s">
        <v>82</v>
      </c>
      <c r="AY300" s="201" t="s">
        <v>159</v>
      </c>
      <c r="BK300" s="203">
        <f>BK301</f>
        <v>0</v>
      </c>
    </row>
    <row r="301" s="2" customFormat="1" ht="16.5" customHeight="1">
      <c r="A301" s="40"/>
      <c r="B301" s="41"/>
      <c r="C301" s="206" t="s">
        <v>950</v>
      </c>
      <c r="D301" s="206" t="s">
        <v>161</v>
      </c>
      <c r="E301" s="207" t="s">
        <v>2877</v>
      </c>
      <c r="F301" s="208" t="s">
        <v>2878</v>
      </c>
      <c r="G301" s="209" t="s">
        <v>263</v>
      </c>
      <c r="H301" s="210">
        <v>59.399999999999999</v>
      </c>
      <c r="I301" s="211"/>
      <c r="J301" s="212">
        <f>ROUND(I301*H301,2)</f>
        <v>0</v>
      </c>
      <c r="K301" s="208" t="s">
        <v>19</v>
      </c>
      <c r="L301" s="46"/>
      <c r="M301" s="213" t="s">
        <v>19</v>
      </c>
      <c r="N301" s="214" t="s">
        <v>43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166</v>
      </c>
      <c r="AT301" s="217" t="s">
        <v>161</v>
      </c>
      <c r="AU301" s="217" t="s">
        <v>174</v>
      </c>
      <c r="AY301" s="19" t="s">
        <v>159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80</v>
      </c>
      <c r="BK301" s="218">
        <f>ROUND(I301*H301,2)</f>
        <v>0</v>
      </c>
      <c r="BL301" s="19" t="s">
        <v>166</v>
      </c>
      <c r="BM301" s="217" t="s">
        <v>1550</v>
      </c>
    </row>
    <row r="302" s="12" customFormat="1" ht="20.88" customHeight="1">
      <c r="A302" s="12"/>
      <c r="B302" s="190"/>
      <c r="C302" s="191"/>
      <c r="D302" s="192" t="s">
        <v>71</v>
      </c>
      <c r="E302" s="204" t="s">
        <v>2879</v>
      </c>
      <c r="F302" s="204" t="s">
        <v>2880</v>
      </c>
      <c r="G302" s="191"/>
      <c r="H302" s="191"/>
      <c r="I302" s="194"/>
      <c r="J302" s="205">
        <f>BK302</f>
        <v>0</v>
      </c>
      <c r="K302" s="191"/>
      <c r="L302" s="196"/>
      <c r="M302" s="197"/>
      <c r="N302" s="198"/>
      <c r="O302" s="198"/>
      <c r="P302" s="199">
        <f>P303</f>
        <v>0</v>
      </c>
      <c r="Q302" s="198"/>
      <c r="R302" s="199">
        <f>R303</f>
        <v>0</v>
      </c>
      <c r="S302" s="198"/>
      <c r="T302" s="200">
        <f>T303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1" t="s">
        <v>80</v>
      </c>
      <c r="AT302" s="202" t="s">
        <v>71</v>
      </c>
      <c r="AU302" s="202" t="s">
        <v>82</v>
      </c>
      <c r="AY302" s="201" t="s">
        <v>159</v>
      </c>
      <c r="BK302" s="203">
        <f>BK303</f>
        <v>0</v>
      </c>
    </row>
    <row r="303" s="2" customFormat="1" ht="16.5" customHeight="1">
      <c r="A303" s="40"/>
      <c r="B303" s="41"/>
      <c r="C303" s="206" t="s">
        <v>958</v>
      </c>
      <c r="D303" s="206" t="s">
        <v>161</v>
      </c>
      <c r="E303" s="207" t="s">
        <v>2881</v>
      </c>
      <c r="F303" s="208" t="s">
        <v>2882</v>
      </c>
      <c r="G303" s="209" t="s">
        <v>263</v>
      </c>
      <c r="H303" s="210">
        <v>59.399999999999999</v>
      </c>
      <c r="I303" s="211"/>
      <c r="J303" s="212">
        <f>ROUND(I303*H303,2)</f>
        <v>0</v>
      </c>
      <c r="K303" s="208" t="s">
        <v>19</v>
      </c>
      <c r="L303" s="46"/>
      <c r="M303" s="213" t="s">
        <v>19</v>
      </c>
      <c r="N303" s="214" t="s">
        <v>43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166</v>
      </c>
      <c r="AT303" s="217" t="s">
        <v>161</v>
      </c>
      <c r="AU303" s="217" t="s">
        <v>174</v>
      </c>
      <c r="AY303" s="19" t="s">
        <v>159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80</v>
      </c>
      <c r="BK303" s="218">
        <f>ROUND(I303*H303,2)</f>
        <v>0</v>
      </c>
      <c r="BL303" s="19" t="s">
        <v>166</v>
      </c>
      <c r="BM303" s="217" t="s">
        <v>1561</v>
      </c>
    </row>
    <row r="304" s="12" customFormat="1" ht="20.88" customHeight="1">
      <c r="A304" s="12"/>
      <c r="B304" s="190"/>
      <c r="C304" s="191"/>
      <c r="D304" s="192" t="s">
        <v>71</v>
      </c>
      <c r="E304" s="204" t="s">
        <v>2883</v>
      </c>
      <c r="F304" s="204" t="s">
        <v>2884</v>
      </c>
      <c r="G304" s="191"/>
      <c r="H304" s="191"/>
      <c r="I304" s="194"/>
      <c r="J304" s="205">
        <f>BK304</f>
        <v>0</v>
      </c>
      <c r="K304" s="191"/>
      <c r="L304" s="196"/>
      <c r="M304" s="197"/>
      <c r="N304" s="198"/>
      <c r="O304" s="198"/>
      <c r="P304" s="199">
        <f>P305</f>
        <v>0</v>
      </c>
      <c r="Q304" s="198"/>
      <c r="R304" s="199">
        <f>R305</f>
        <v>0</v>
      </c>
      <c r="S304" s="198"/>
      <c r="T304" s="200">
        <f>T305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1" t="s">
        <v>80</v>
      </c>
      <c r="AT304" s="202" t="s">
        <v>71</v>
      </c>
      <c r="AU304" s="202" t="s">
        <v>82</v>
      </c>
      <c r="AY304" s="201" t="s">
        <v>159</v>
      </c>
      <c r="BK304" s="203">
        <f>BK305</f>
        <v>0</v>
      </c>
    </row>
    <row r="305" s="2" customFormat="1" ht="16.5" customHeight="1">
      <c r="A305" s="40"/>
      <c r="B305" s="41"/>
      <c r="C305" s="206" t="s">
        <v>962</v>
      </c>
      <c r="D305" s="206" t="s">
        <v>161</v>
      </c>
      <c r="E305" s="207" t="s">
        <v>2885</v>
      </c>
      <c r="F305" s="208" t="s">
        <v>2886</v>
      </c>
      <c r="G305" s="209" t="s">
        <v>207</v>
      </c>
      <c r="H305" s="210">
        <v>2.6699999999999999</v>
      </c>
      <c r="I305" s="211"/>
      <c r="J305" s="212">
        <f>ROUND(I305*H305,2)</f>
        <v>0</v>
      </c>
      <c r="K305" s="208" t="s">
        <v>19</v>
      </c>
      <c r="L305" s="46"/>
      <c r="M305" s="213" t="s">
        <v>19</v>
      </c>
      <c r="N305" s="214" t="s">
        <v>43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166</v>
      </c>
      <c r="AT305" s="217" t="s">
        <v>161</v>
      </c>
      <c r="AU305" s="217" t="s">
        <v>174</v>
      </c>
      <c r="AY305" s="19" t="s">
        <v>159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80</v>
      </c>
      <c r="BK305" s="218">
        <f>ROUND(I305*H305,2)</f>
        <v>0</v>
      </c>
      <c r="BL305" s="19" t="s">
        <v>166</v>
      </c>
      <c r="BM305" s="217" t="s">
        <v>1572</v>
      </c>
    </row>
    <row r="306" s="12" customFormat="1" ht="20.88" customHeight="1">
      <c r="A306" s="12"/>
      <c r="B306" s="190"/>
      <c r="C306" s="191"/>
      <c r="D306" s="192" t="s">
        <v>71</v>
      </c>
      <c r="E306" s="204" t="s">
        <v>2887</v>
      </c>
      <c r="F306" s="204" t="s">
        <v>2888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SUM(P307:P308)</f>
        <v>0</v>
      </c>
      <c r="Q306" s="198"/>
      <c r="R306" s="199">
        <f>SUM(R307:R308)</f>
        <v>0</v>
      </c>
      <c r="S306" s="198"/>
      <c r="T306" s="200">
        <f>SUM(T307:T308)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80</v>
      </c>
      <c r="AT306" s="202" t="s">
        <v>71</v>
      </c>
      <c r="AU306" s="202" t="s">
        <v>82</v>
      </c>
      <c r="AY306" s="201" t="s">
        <v>159</v>
      </c>
      <c r="BK306" s="203">
        <f>SUM(BK307:BK308)</f>
        <v>0</v>
      </c>
    </row>
    <row r="307" s="2" customFormat="1" ht="24.15" customHeight="1">
      <c r="A307" s="40"/>
      <c r="B307" s="41"/>
      <c r="C307" s="206" t="s">
        <v>966</v>
      </c>
      <c r="D307" s="206" t="s">
        <v>161</v>
      </c>
      <c r="E307" s="207" t="s">
        <v>2889</v>
      </c>
      <c r="F307" s="208" t="s">
        <v>2890</v>
      </c>
      <c r="G307" s="209" t="s">
        <v>2891</v>
      </c>
      <c r="H307" s="210">
        <v>120</v>
      </c>
      <c r="I307" s="211"/>
      <c r="J307" s="212">
        <f>ROUND(I307*H307,2)</f>
        <v>0</v>
      </c>
      <c r="K307" s="208" t="s">
        <v>19</v>
      </c>
      <c r="L307" s="46"/>
      <c r="M307" s="213" t="s">
        <v>19</v>
      </c>
      <c r="N307" s="214" t="s">
        <v>43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166</v>
      </c>
      <c r="AT307" s="217" t="s">
        <v>161</v>
      </c>
      <c r="AU307" s="217" t="s">
        <v>174</v>
      </c>
      <c r="AY307" s="19" t="s">
        <v>159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166</v>
      </c>
      <c r="BM307" s="217" t="s">
        <v>1581</v>
      </c>
    </row>
    <row r="308" s="2" customFormat="1" ht="16.5" customHeight="1">
      <c r="A308" s="40"/>
      <c r="B308" s="41"/>
      <c r="C308" s="206" t="s">
        <v>970</v>
      </c>
      <c r="D308" s="206" t="s">
        <v>161</v>
      </c>
      <c r="E308" s="207" t="s">
        <v>2892</v>
      </c>
      <c r="F308" s="208" t="s">
        <v>2893</v>
      </c>
      <c r="G308" s="209" t="s">
        <v>2891</v>
      </c>
      <c r="H308" s="210">
        <v>120</v>
      </c>
      <c r="I308" s="211"/>
      <c r="J308" s="212">
        <f>ROUND(I308*H308,2)</f>
        <v>0</v>
      </c>
      <c r="K308" s="208" t="s">
        <v>19</v>
      </c>
      <c r="L308" s="46"/>
      <c r="M308" s="213" t="s">
        <v>19</v>
      </c>
      <c r="N308" s="214" t="s">
        <v>43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166</v>
      </c>
      <c r="AT308" s="217" t="s">
        <v>161</v>
      </c>
      <c r="AU308" s="217" t="s">
        <v>174</v>
      </c>
      <c r="AY308" s="19" t="s">
        <v>159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80</v>
      </c>
      <c r="BK308" s="218">
        <f>ROUND(I308*H308,2)</f>
        <v>0</v>
      </c>
      <c r="BL308" s="19" t="s">
        <v>166</v>
      </c>
      <c r="BM308" s="217" t="s">
        <v>1590</v>
      </c>
    </row>
    <row r="309" s="12" customFormat="1" ht="20.88" customHeight="1">
      <c r="A309" s="12"/>
      <c r="B309" s="190"/>
      <c r="C309" s="191"/>
      <c r="D309" s="192" t="s">
        <v>71</v>
      </c>
      <c r="E309" s="204" t="s">
        <v>2894</v>
      </c>
      <c r="F309" s="204" t="s">
        <v>2895</v>
      </c>
      <c r="G309" s="191"/>
      <c r="H309" s="191"/>
      <c r="I309" s="194"/>
      <c r="J309" s="205">
        <f>BK309</f>
        <v>0</v>
      </c>
      <c r="K309" s="191"/>
      <c r="L309" s="196"/>
      <c r="M309" s="197"/>
      <c r="N309" s="198"/>
      <c r="O309" s="198"/>
      <c r="P309" s="199">
        <f>P310</f>
        <v>0</v>
      </c>
      <c r="Q309" s="198"/>
      <c r="R309" s="199">
        <f>R310</f>
        <v>0</v>
      </c>
      <c r="S309" s="198"/>
      <c r="T309" s="200">
        <f>T310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1" t="s">
        <v>80</v>
      </c>
      <c r="AT309" s="202" t="s">
        <v>71</v>
      </c>
      <c r="AU309" s="202" t="s">
        <v>82</v>
      </c>
      <c r="AY309" s="201" t="s">
        <v>159</v>
      </c>
      <c r="BK309" s="203">
        <f>BK310</f>
        <v>0</v>
      </c>
    </row>
    <row r="310" s="2" customFormat="1" ht="16.5" customHeight="1">
      <c r="A310" s="40"/>
      <c r="B310" s="41"/>
      <c r="C310" s="206" t="s">
        <v>975</v>
      </c>
      <c r="D310" s="206" t="s">
        <v>161</v>
      </c>
      <c r="E310" s="207" t="s">
        <v>2896</v>
      </c>
      <c r="F310" s="208" t="s">
        <v>2897</v>
      </c>
      <c r="G310" s="209" t="s">
        <v>2891</v>
      </c>
      <c r="H310" s="210">
        <v>32</v>
      </c>
      <c r="I310" s="211"/>
      <c r="J310" s="212">
        <f>ROUND(I310*H310,2)</f>
        <v>0</v>
      </c>
      <c r="K310" s="208" t="s">
        <v>19</v>
      </c>
      <c r="L310" s="46"/>
      <c r="M310" s="213" t="s">
        <v>19</v>
      </c>
      <c r="N310" s="214" t="s">
        <v>43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166</v>
      </c>
      <c r="AT310" s="217" t="s">
        <v>161</v>
      </c>
      <c r="AU310" s="217" t="s">
        <v>174</v>
      </c>
      <c r="AY310" s="19" t="s">
        <v>159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80</v>
      </c>
      <c r="BK310" s="218">
        <f>ROUND(I310*H310,2)</f>
        <v>0</v>
      </c>
      <c r="BL310" s="19" t="s">
        <v>166</v>
      </c>
      <c r="BM310" s="217" t="s">
        <v>1601</v>
      </c>
    </row>
    <row r="311" s="12" customFormat="1" ht="22.8" customHeight="1">
      <c r="A311" s="12"/>
      <c r="B311" s="190"/>
      <c r="C311" s="191"/>
      <c r="D311" s="192" t="s">
        <v>71</v>
      </c>
      <c r="E311" s="204" t="s">
        <v>2898</v>
      </c>
      <c r="F311" s="204" t="s">
        <v>2899</v>
      </c>
      <c r="G311" s="191"/>
      <c r="H311" s="191"/>
      <c r="I311" s="194"/>
      <c r="J311" s="205">
        <f>BK311</f>
        <v>0</v>
      </c>
      <c r="K311" s="191"/>
      <c r="L311" s="196"/>
      <c r="M311" s="197"/>
      <c r="N311" s="198"/>
      <c r="O311" s="198"/>
      <c r="P311" s="199">
        <f>P312+P314+P316+P318+P320+P322+P328+P330+P332+P335+P337+P340+P345+P347</f>
        <v>0</v>
      </c>
      <c r="Q311" s="198"/>
      <c r="R311" s="199">
        <f>R312+R314+R316+R318+R320+R322+R328+R330+R332+R335+R337+R340+R345+R347</f>
        <v>0</v>
      </c>
      <c r="S311" s="198"/>
      <c r="T311" s="200">
        <f>T312+T314+T316+T318+T320+T322+T328+T330+T332+T335+T337+T340+T345+T347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1" t="s">
        <v>80</v>
      </c>
      <c r="AT311" s="202" t="s">
        <v>71</v>
      </c>
      <c r="AU311" s="202" t="s">
        <v>80</v>
      </c>
      <c r="AY311" s="201" t="s">
        <v>159</v>
      </c>
      <c r="BK311" s="203">
        <f>BK312+BK314+BK316+BK318+BK320+BK322+BK328+BK330+BK332+BK335+BK337+BK340+BK345+BK347</f>
        <v>0</v>
      </c>
    </row>
    <row r="312" s="12" customFormat="1" ht="20.88" customHeight="1">
      <c r="A312" s="12"/>
      <c r="B312" s="190"/>
      <c r="C312" s="191"/>
      <c r="D312" s="192" t="s">
        <v>71</v>
      </c>
      <c r="E312" s="204" t="s">
        <v>2900</v>
      </c>
      <c r="F312" s="204" t="s">
        <v>2901</v>
      </c>
      <c r="G312" s="191"/>
      <c r="H312" s="191"/>
      <c r="I312" s="194"/>
      <c r="J312" s="205">
        <f>BK312</f>
        <v>0</v>
      </c>
      <c r="K312" s="191"/>
      <c r="L312" s="196"/>
      <c r="M312" s="197"/>
      <c r="N312" s="198"/>
      <c r="O312" s="198"/>
      <c r="P312" s="199">
        <f>P313</f>
        <v>0</v>
      </c>
      <c r="Q312" s="198"/>
      <c r="R312" s="199">
        <f>R313</f>
        <v>0</v>
      </c>
      <c r="S312" s="198"/>
      <c r="T312" s="200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1" t="s">
        <v>80</v>
      </c>
      <c r="AT312" s="202" t="s">
        <v>71</v>
      </c>
      <c r="AU312" s="202" t="s">
        <v>82</v>
      </c>
      <c r="AY312" s="201" t="s">
        <v>159</v>
      </c>
      <c r="BK312" s="203">
        <f>BK313</f>
        <v>0</v>
      </c>
    </row>
    <row r="313" s="2" customFormat="1" ht="16.5" customHeight="1">
      <c r="A313" s="40"/>
      <c r="B313" s="41"/>
      <c r="C313" s="206" t="s">
        <v>980</v>
      </c>
      <c r="D313" s="206" t="s">
        <v>161</v>
      </c>
      <c r="E313" s="207" t="s">
        <v>2902</v>
      </c>
      <c r="F313" s="208" t="s">
        <v>2903</v>
      </c>
      <c r="G313" s="209" t="s">
        <v>270</v>
      </c>
      <c r="H313" s="210">
        <v>173</v>
      </c>
      <c r="I313" s="211"/>
      <c r="J313" s="212">
        <f>ROUND(I313*H313,2)</f>
        <v>0</v>
      </c>
      <c r="K313" s="208" t="s">
        <v>19</v>
      </c>
      <c r="L313" s="46"/>
      <c r="M313" s="213" t="s">
        <v>19</v>
      </c>
      <c r="N313" s="214" t="s">
        <v>43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166</v>
      </c>
      <c r="AT313" s="217" t="s">
        <v>161</v>
      </c>
      <c r="AU313" s="217" t="s">
        <v>174</v>
      </c>
      <c r="AY313" s="19" t="s">
        <v>159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166</v>
      </c>
      <c r="BM313" s="217" t="s">
        <v>1611</v>
      </c>
    </row>
    <row r="314" s="12" customFormat="1" ht="20.88" customHeight="1">
      <c r="A314" s="12"/>
      <c r="B314" s="190"/>
      <c r="C314" s="191"/>
      <c r="D314" s="192" t="s">
        <v>71</v>
      </c>
      <c r="E314" s="204" t="s">
        <v>2904</v>
      </c>
      <c r="F314" s="204" t="s">
        <v>2905</v>
      </c>
      <c r="G314" s="191"/>
      <c r="H314" s="191"/>
      <c r="I314" s="194"/>
      <c r="J314" s="205">
        <f>BK314</f>
        <v>0</v>
      </c>
      <c r="K314" s="191"/>
      <c r="L314" s="196"/>
      <c r="M314" s="197"/>
      <c r="N314" s="198"/>
      <c r="O314" s="198"/>
      <c r="P314" s="199">
        <f>P315</f>
        <v>0</v>
      </c>
      <c r="Q314" s="198"/>
      <c r="R314" s="199">
        <f>R315</f>
        <v>0</v>
      </c>
      <c r="S314" s="198"/>
      <c r="T314" s="200">
        <f>T315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1" t="s">
        <v>80</v>
      </c>
      <c r="AT314" s="202" t="s">
        <v>71</v>
      </c>
      <c r="AU314" s="202" t="s">
        <v>82</v>
      </c>
      <c r="AY314" s="201" t="s">
        <v>159</v>
      </c>
      <c r="BK314" s="203">
        <f>BK315</f>
        <v>0</v>
      </c>
    </row>
    <row r="315" s="2" customFormat="1" ht="16.5" customHeight="1">
      <c r="A315" s="40"/>
      <c r="B315" s="41"/>
      <c r="C315" s="206" t="s">
        <v>985</v>
      </c>
      <c r="D315" s="206" t="s">
        <v>161</v>
      </c>
      <c r="E315" s="207" t="s">
        <v>2906</v>
      </c>
      <c r="F315" s="208" t="s">
        <v>2907</v>
      </c>
      <c r="G315" s="209" t="s">
        <v>270</v>
      </c>
      <c r="H315" s="210">
        <v>28</v>
      </c>
      <c r="I315" s="211"/>
      <c r="J315" s="212">
        <f>ROUND(I315*H315,2)</f>
        <v>0</v>
      </c>
      <c r="K315" s="208" t="s">
        <v>19</v>
      </c>
      <c r="L315" s="46"/>
      <c r="M315" s="213" t="s">
        <v>19</v>
      </c>
      <c r="N315" s="214" t="s">
        <v>43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166</v>
      </c>
      <c r="AT315" s="217" t="s">
        <v>161</v>
      </c>
      <c r="AU315" s="217" t="s">
        <v>174</v>
      </c>
      <c r="AY315" s="19" t="s">
        <v>159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80</v>
      </c>
      <c r="BK315" s="218">
        <f>ROUND(I315*H315,2)</f>
        <v>0</v>
      </c>
      <c r="BL315" s="19" t="s">
        <v>166</v>
      </c>
      <c r="BM315" s="217" t="s">
        <v>1620</v>
      </c>
    </row>
    <row r="316" s="12" customFormat="1" ht="20.88" customHeight="1">
      <c r="A316" s="12"/>
      <c r="B316" s="190"/>
      <c r="C316" s="191"/>
      <c r="D316" s="192" t="s">
        <v>71</v>
      </c>
      <c r="E316" s="204" t="s">
        <v>2908</v>
      </c>
      <c r="F316" s="204" t="s">
        <v>2909</v>
      </c>
      <c r="G316" s="191"/>
      <c r="H316" s="191"/>
      <c r="I316" s="194"/>
      <c r="J316" s="205">
        <f>BK316</f>
        <v>0</v>
      </c>
      <c r="K316" s="191"/>
      <c r="L316" s="196"/>
      <c r="M316" s="197"/>
      <c r="N316" s="198"/>
      <c r="O316" s="198"/>
      <c r="P316" s="199">
        <f>P317</f>
        <v>0</v>
      </c>
      <c r="Q316" s="198"/>
      <c r="R316" s="199">
        <f>R317</f>
        <v>0</v>
      </c>
      <c r="S316" s="198"/>
      <c r="T316" s="200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1" t="s">
        <v>80</v>
      </c>
      <c r="AT316" s="202" t="s">
        <v>71</v>
      </c>
      <c r="AU316" s="202" t="s">
        <v>82</v>
      </c>
      <c r="AY316" s="201" t="s">
        <v>159</v>
      </c>
      <c r="BK316" s="203">
        <f>BK317</f>
        <v>0</v>
      </c>
    </row>
    <row r="317" s="2" customFormat="1" ht="16.5" customHeight="1">
      <c r="A317" s="40"/>
      <c r="B317" s="41"/>
      <c r="C317" s="206" t="s">
        <v>990</v>
      </c>
      <c r="D317" s="206" t="s">
        <v>161</v>
      </c>
      <c r="E317" s="207" t="s">
        <v>2910</v>
      </c>
      <c r="F317" s="208" t="s">
        <v>2911</v>
      </c>
      <c r="G317" s="209" t="s">
        <v>2603</v>
      </c>
      <c r="H317" s="210">
        <v>65</v>
      </c>
      <c r="I317" s="211"/>
      <c r="J317" s="212">
        <f>ROUND(I317*H317,2)</f>
        <v>0</v>
      </c>
      <c r="K317" s="208" t="s">
        <v>19</v>
      </c>
      <c r="L317" s="46"/>
      <c r="M317" s="213" t="s">
        <v>19</v>
      </c>
      <c r="N317" s="214" t="s">
        <v>43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166</v>
      </c>
      <c r="AT317" s="217" t="s">
        <v>161</v>
      </c>
      <c r="AU317" s="217" t="s">
        <v>174</v>
      </c>
      <c r="AY317" s="19" t="s">
        <v>159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80</v>
      </c>
      <c r="BK317" s="218">
        <f>ROUND(I317*H317,2)</f>
        <v>0</v>
      </c>
      <c r="BL317" s="19" t="s">
        <v>166</v>
      </c>
      <c r="BM317" s="217" t="s">
        <v>1631</v>
      </c>
    </row>
    <row r="318" s="12" customFormat="1" ht="20.88" customHeight="1">
      <c r="A318" s="12"/>
      <c r="B318" s="190"/>
      <c r="C318" s="191"/>
      <c r="D318" s="192" t="s">
        <v>71</v>
      </c>
      <c r="E318" s="204" t="s">
        <v>2912</v>
      </c>
      <c r="F318" s="204" t="s">
        <v>2913</v>
      </c>
      <c r="G318" s="191"/>
      <c r="H318" s="191"/>
      <c r="I318" s="194"/>
      <c r="J318" s="205">
        <f>BK318</f>
        <v>0</v>
      </c>
      <c r="K318" s="191"/>
      <c r="L318" s="196"/>
      <c r="M318" s="197"/>
      <c r="N318" s="198"/>
      <c r="O318" s="198"/>
      <c r="P318" s="199">
        <f>P319</f>
        <v>0</v>
      </c>
      <c r="Q318" s="198"/>
      <c r="R318" s="199">
        <f>R319</f>
        <v>0</v>
      </c>
      <c r="S318" s="198"/>
      <c r="T318" s="200">
        <f>T319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1" t="s">
        <v>80</v>
      </c>
      <c r="AT318" s="202" t="s">
        <v>71</v>
      </c>
      <c r="AU318" s="202" t="s">
        <v>82</v>
      </c>
      <c r="AY318" s="201" t="s">
        <v>159</v>
      </c>
      <c r="BK318" s="203">
        <f>BK319</f>
        <v>0</v>
      </c>
    </row>
    <row r="319" s="2" customFormat="1" ht="16.5" customHeight="1">
      <c r="A319" s="40"/>
      <c r="B319" s="41"/>
      <c r="C319" s="206" t="s">
        <v>996</v>
      </c>
      <c r="D319" s="206" t="s">
        <v>161</v>
      </c>
      <c r="E319" s="207" t="s">
        <v>2914</v>
      </c>
      <c r="F319" s="208" t="s">
        <v>2915</v>
      </c>
      <c r="G319" s="209" t="s">
        <v>2603</v>
      </c>
      <c r="H319" s="210">
        <v>164</v>
      </c>
      <c r="I319" s="211"/>
      <c r="J319" s="212">
        <f>ROUND(I319*H319,2)</f>
        <v>0</v>
      </c>
      <c r="K319" s="208" t="s">
        <v>19</v>
      </c>
      <c r="L319" s="46"/>
      <c r="M319" s="213" t="s">
        <v>19</v>
      </c>
      <c r="N319" s="214" t="s">
        <v>43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166</v>
      </c>
      <c r="AT319" s="217" t="s">
        <v>161</v>
      </c>
      <c r="AU319" s="217" t="s">
        <v>174</v>
      </c>
      <c r="AY319" s="19" t="s">
        <v>159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80</v>
      </c>
      <c r="BK319" s="218">
        <f>ROUND(I319*H319,2)</f>
        <v>0</v>
      </c>
      <c r="BL319" s="19" t="s">
        <v>166</v>
      </c>
      <c r="BM319" s="217" t="s">
        <v>1641</v>
      </c>
    </row>
    <row r="320" s="12" customFormat="1" ht="20.88" customHeight="1">
      <c r="A320" s="12"/>
      <c r="B320" s="190"/>
      <c r="C320" s="191"/>
      <c r="D320" s="192" t="s">
        <v>71</v>
      </c>
      <c r="E320" s="204" t="s">
        <v>2916</v>
      </c>
      <c r="F320" s="204" t="s">
        <v>2917</v>
      </c>
      <c r="G320" s="191"/>
      <c r="H320" s="191"/>
      <c r="I320" s="194"/>
      <c r="J320" s="205">
        <f>BK320</f>
        <v>0</v>
      </c>
      <c r="K320" s="191"/>
      <c r="L320" s="196"/>
      <c r="M320" s="197"/>
      <c r="N320" s="198"/>
      <c r="O320" s="198"/>
      <c r="P320" s="199">
        <f>P321</f>
        <v>0</v>
      </c>
      <c r="Q320" s="198"/>
      <c r="R320" s="199">
        <f>R321</f>
        <v>0</v>
      </c>
      <c r="S320" s="198"/>
      <c r="T320" s="200">
        <f>T321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1" t="s">
        <v>80</v>
      </c>
      <c r="AT320" s="202" t="s">
        <v>71</v>
      </c>
      <c r="AU320" s="202" t="s">
        <v>82</v>
      </c>
      <c r="AY320" s="201" t="s">
        <v>159</v>
      </c>
      <c r="BK320" s="203">
        <f>BK321</f>
        <v>0</v>
      </c>
    </row>
    <row r="321" s="2" customFormat="1" ht="16.5" customHeight="1">
      <c r="A321" s="40"/>
      <c r="B321" s="41"/>
      <c r="C321" s="206" t="s">
        <v>1001</v>
      </c>
      <c r="D321" s="206" t="s">
        <v>161</v>
      </c>
      <c r="E321" s="207" t="s">
        <v>2918</v>
      </c>
      <c r="F321" s="208" t="s">
        <v>2919</v>
      </c>
      <c r="G321" s="209" t="s">
        <v>2603</v>
      </c>
      <c r="H321" s="210">
        <v>14</v>
      </c>
      <c r="I321" s="211"/>
      <c r="J321" s="212">
        <f>ROUND(I321*H321,2)</f>
        <v>0</v>
      </c>
      <c r="K321" s="208" t="s">
        <v>19</v>
      </c>
      <c r="L321" s="46"/>
      <c r="M321" s="213" t="s">
        <v>19</v>
      </c>
      <c r="N321" s="214" t="s">
        <v>43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166</v>
      </c>
      <c r="AT321" s="217" t="s">
        <v>161</v>
      </c>
      <c r="AU321" s="217" t="s">
        <v>174</v>
      </c>
      <c r="AY321" s="19" t="s">
        <v>159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80</v>
      </c>
      <c r="BK321" s="218">
        <f>ROUND(I321*H321,2)</f>
        <v>0</v>
      </c>
      <c r="BL321" s="19" t="s">
        <v>166</v>
      </c>
      <c r="BM321" s="217" t="s">
        <v>1651</v>
      </c>
    </row>
    <row r="322" s="12" customFormat="1" ht="20.88" customHeight="1">
      <c r="A322" s="12"/>
      <c r="B322" s="190"/>
      <c r="C322" s="191"/>
      <c r="D322" s="192" t="s">
        <v>71</v>
      </c>
      <c r="E322" s="204" t="s">
        <v>2916</v>
      </c>
      <c r="F322" s="204" t="s">
        <v>2917</v>
      </c>
      <c r="G322" s="191"/>
      <c r="H322" s="191"/>
      <c r="I322" s="194"/>
      <c r="J322" s="205">
        <f>BK322</f>
        <v>0</v>
      </c>
      <c r="K322" s="191"/>
      <c r="L322" s="196"/>
      <c r="M322" s="197"/>
      <c r="N322" s="198"/>
      <c r="O322" s="198"/>
      <c r="P322" s="199">
        <f>SUM(P323:P327)</f>
        <v>0</v>
      </c>
      <c r="Q322" s="198"/>
      <c r="R322" s="199">
        <f>SUM(R323:R327)</f>
        <v>0</v>
      </c>
      <c r="S322" s="198"/>
      <c r="T322" s="200">
        <f>SUM(T323:T327)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1" t="s">
        <v>80</v>
      </c>
      <c r="AT322" s="202" t="s">
        <v>71</v>
      </c>
      <c r="AU322" s="202" t="s">
        <v>82</v>
      </c>
      <c r="AY322" s="201" t="s">
        <v>159</v>
      </c>
      <c r="BK322" s="203">
        <f>SUM(BK323:BK327)</f>
        <v>0</v>
      </c>
    </row>
    <row r="323" s="2" customFormat="1" ht="16.5" customHeight="1">
      <c r="A323" s="40"/>
      <c r="B323" s="41"/>
      <c r="C323" s="206" t="s">
        <v>1006</v>
      </c>
      <c r="D323" s="206" t="s">
        <v>161</v>
      </c>
      <c r="E323" s="207" t="s">
        <v>2920</v>
      </c>
      <c r="F323" s="208" t="s">
        <v>2921</v>
      </c>
      <c r="G323" s="209" t="s">
        <v>2603</v>
      </c>
      <c r="H323" s="210">
        <v>7</v>
      </c>
      <c r="I323" s="211"/>
      <c r="J323" s="212">
        <f>ROUND(I323*H323,2)</f>
        <v>0</v>
      </c>
      <c r="K323" s="208" t="s">
        <v>19</v>
      </c>
      <c r="L323" s="46"/>
      <c r="M323" s="213" t="s">
        <v>19</v>
      </c>
      <c r="N323" s="214" t="s">
        <v>43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166</v>
      </c>
      <c r="AT323" s="217" t="s">
        <v>161</v>
      </c>
      <c r="AU323" s="217" t="s">
        <v>174</v>
      </c>
      <c r="AY323" s="19" t="s">
        <v>159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80</v>
      </c>
      <c r="BK323" s="218">
        <f>ROUND(I323*H323,2)</f>
        <v>0</v>
      </c>
      <c r="BL323" s="19" t="s">
        <v>166</v>
      </c>
      <c r="BM323" s="217" t="s">
        <v>1664</v>
      </c>
    </row>
    <row r="324" s="2" customFormat="1" ht="16.5" customHeight="1">
      <c r="A324" s="40"/>
      <c r="B324" s="41"/>
      <c r="C324" s="206" t="s">
        <v>1011</v>
      </c>
      <c r="D324" s="206" t="s">
        <v>161</v>
      </c>
      <c r="E324" s="207" t="s">
        <v>2922</v>
      </c>
      <c r="F324" s="208" t="s">
        <v>2923</v>
      </c>
      <c r="G324" s="209" t="s">
        <v>2603</v>
      </c>
      <c r="H324" s="210">
        <v>21</v>
      </c>
      <c r="I324" s="211"/>
      <c r="J324" s="212">
        <f>ROUND(I324*H324,2)</f>
        <v>0</v>
      </c>
      <c r="K324" s="208" t="s">
        <v>19</v>
      </c>
      <c r="L324" s="46"/>
      <c r="M324" s="213" t="s">
        <v>19</v>
      </c>
      <c r="N324" s="214" t="s">
        <v>43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166</v>
      </c>
      <c r="AT324" s="217" t="s">
        <v>161</v>
      </c>
      <c r="AU324" s="217" t="s">
        <v>174</v>
      </c>
      <c r="AY324" s="19" t="s">
        <v>159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80</v>
      </c>
      <c r="BK324" s="218">
        <f>ROUND(I324*H324,2)</f>
        <v>0</v>
      </c>
      <c r="BL324" s="19" t="s">
        <v>166</v>
      </c>
      <c r="BM324" s="217" t="s">
        <v>1672</v>
      </c>
    </row>
    <row r="325" s="2" customFormat="1" ht="16.5" customHeight="1">
      <c r="A325" s="40"/>
      <c r="B325" s="41"/>
      <c r="C325" s="206" t="s">
        <v>1016</v>
      </c>
      <c r="D325" s="206" t="s">
        <v>161</v>
      </c>
      <c r="E325" s="207" t="s">
        <v>2924</v>
      </c>
      <c r="F325" s="208" t="s">
        <v>2925</v>
      </c>
      <c r="G325" s="209" t="s">
        <v>2603</v>
      </c>
      <c r="H325" s="210">
        <v>7</v>
      </c>
      <c r="I325" s="211"/>
      <c r="J325" s="212">
        <f>ROUND(I325*H325,2)</f>
        <v>0</v>
      </c>
      <c r="K325" s="208" t="s">
        <v>19</v>
      </c>
      <c r="L325" s="46"/>
      <c r="M325" s="213" t="s">
        <v>19</v>
      </c>
      <c r="N325" s="214" t="s">
        <v>43</v>
      </c>
      <c r="O325" s="86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166</v>
      </c>
      <c r="AT325" s="217" t="s">
        <v>161</v>
      </c>
      <c r="AU325" s="217" t="s">
        <v>174</v>
      </c>
      <c r="AY325" s="19" t="s">
        <v>159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80</v>
      </c>
      <c r="BK325" s="218">
        <f>ROUND(I325*H325,2)</f>
        <v>0</v>
      </c>
      <c r="BL325" s="19" t="s">
        <v>166</v>
      </c>
      <c r="BM325" s="217" t="s">
        <v>1680</v>
      </c>
    </row>
    <row r="326" s="2" customFormat="1" ht="16.5" customHeight="1">
      <c r="A326" s="40"/>
      <c r="B326" s="41"/>
      <c r="C326" s="206" t="s">
        <v>1021</v>
      </c>
      <c r="D326" s="206" t="s">
        <v>161</v>
      </c>
      <c r="E326" s="207" t="s">
        <v>2926</v>
      </c>
      <c r="F326" s="208" t="s">
        <v>2927</v>
      </c>
      <c r="G326" s="209" t="s">
        <v>2603</v>
      </c>
      <c r="H326" s="210">
        <v>3</v>
      </c>
      <c r="I326" s="211"/>
      <c r="J326" s="212">
        <f>ROUND(I326*H326,2)</f>
        <v>0</v>
      </c>
      <c r="K326" s="208" t="s">
        <v>19</v>
      </c>
      <c r="L326" s="46"/>
      <c r="M326" s="213" t="s">
        <v>19</v>
      </c>
      <c r="N326" s="214" t="s">
        <v>43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166</v>
      </c>
      <c r="AT326" s="217" t="s">
        <v>161</v>
      </c>
      <c r="AU326" s="217" t="s">
        <v>174</v>
      </c>
      <c r="AY326" s="19" t="s">
        <v>159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80</v>
      </c>
      <c r="BK326" s="218">
        <f>ROUND(I326*H326,2)</f>
        <v>0</v>
      </c>
      <c r="BL326" s="19" t="s">
        <v>166</v>
      </c>
      <c r="BM326" s="217" t="s">
        <v>1689</v>
      </c>
    </row>
    <row r="327" s="2" customFormat="1" ht="16.5" customHeight="1">
      <c r="A327" s="40"/>
      <c r="B327" s="41"/>
      <c r="C327" s="206" t="s">
        <v>1026</v>
      </c>
      <c r="D327" s="206" t="s">
        <v>161</v>
      </c>
      <c r="E327" s="207" t="s">
        <v>2928</v>
      </c>
      <c r="F327" s="208" t="s">
        <v>2929</v>
      </c>
      <c r="G327" s="209" t="s">
        <v>2603</v>
      </c>
      <c r="H327" s="210">
        <v>4</v>
      </c>
      <c r="I327" s="211"/>
      <c r="J327" s="212">
        <f>ROUND(I327*H327,2)</f>
        <v>0</v>
      </c>
      <c r="K327" s="208" t="s">
        <v>19</v>
      </c>
      <c r="L327" s="46"/>
      <c r="M327" s="213" t="s">
        <v>19</v>
      </c>
      <c r="N327" s="214" t="s">
        <v>43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166</v>
      </c>
      <c r="AT327" s="217" t="s">
        <v>161</v>
      </c>
      <c r="AU327" s="217" t="s">
        <v>174</v>
      </c>
      <c r="AY327" s="19" t="s">
        <v>159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80</v>
      </c>
      <c r="BK327" s="218">
        <f>ROUND(I327*H327,2)</f>
        <v>0</v>
      </c>
      <c r="BL327" s="19" t="s">
        <v>166</v>
      </c>
      <c r="BM327" s="217" t="s">
        <v>1699</v>
      </c>
    </row>
    <row r="328" s="12" customFormat="1" ht="20.88" customHeight="1">
      <c r="A328" s="12"/>
      <c r="B328" s="190"/>
      <c r="C328" s="191"/>
      <c r="D328" s="192" t="s">
        <v>71</v>
      </c>
      <c r="E328" s="204" t="s">
        <v>2930</v>
      </c>
      <c r="F328" s="204" t="s">
        <v>2931</v>
      </c>
      <c r="G328" s="191"/>
      <c r="H328" s="191"/>
      <c r="I328" s="194"/>
      <c r="J328" s="205">
        <f>BK328</f>
        <v>0</v>
      </c>
      <c r="K328" s="191"/>
      <c r="L328" s="196"/>
      <c r="M328" s="197"/>
      <c r="N328" s="198"/>
      <c r="O328" s="198"/>
      <c r="P328" s="199">
        <f>P329</f>
        <v>0</v>
      </c>
      <c r="Q328" s="198"/>
      <c r="R328" s="199">
        <f>R329</f>
        <v>0</v>
      </c>
      <c r="S328" s="198"/>
      <c r="T328" s="200">
        <f>T329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1" t="s">
        <v>80</v>
      </c>
      <c r="AT328" s="202" t="s">
        <v>71</v>
      </c>
      <c r="AU328" s="202" t="s">
        <v>82</v>
      </c>
      <c r="AY328" s="201" t="s">
        <v>159</v>
      </c>
      <c r="BK328" s="203">
        <f>BK329</f>
        <v>0</v>
      </c>
    </row>
    <row r="329" s="2" customFormat="1" ht="16.5" customHeight="1">
      <c r="A329" s="40"/>
      <c r="B329" s="41"/>
      <c r="C329" s="206" t="s">
        <v>1031</v>
      </c>
      <c r="D329" s="206" t="s">
        <v>161</v>
      </c>
      <c r="E329" s="207" t="s">
        <v>2932</v>
      </c>
      <c r="F329" s="208" t="s">
        <v>2933</v>
      </c>
      <c r="G329" s="209" t="s">
        <v>2603</v>
      </c>
      <c r="H329" s="210">
        <v>4</v>
      </c>
      <c r="I329" s="211"/>
      <c r="J329" s="212">
        <f>ROUND(I329*H329,2)</f>
        <v>0</v>
      </c>
      <c r="K329" s="208" t="s">
        <v>19</v>
      </c>
      <c r="L329" s="46"/>
      <c r="M329" s="213" t="s">
        <v>19</v>
      </c>
      <c r="N329" s="214" t="s">
        <v>43</v>
      </c>
      <c r="O329" s="86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166</v>
      </c>
      <c r="AT329" s="217" t="s">
        <v>161</v>
      </c>
      <c r="AU329" s="217" t="s">
        <v>174</v>
      </c>
      <c r="AY329" s="19" t="s">
        <v>159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80</v>
      </c>
      <c r="BK329" s="218">
        <f>ROUND(I329*H329,2)</f>
        <v>0</v>
      </c>
      <c r="BL329" s="19" t="s">
        <v>166</v>
      </c>
      <c r="BM329" s="217" t="s">
        <v>1725</v>
      </c>
    </row>
    <row r="330" s="12" customFormat="1" ht="20.88" customHeight="1">
      <c r="A330" s="12"/>
      <c r="B330" s="190"/>
      <c r="C330" s="191"/>
      <c r="D330" s="192" t="s">
        <v>71</v>
      </c>
      <c r="E330" s="204" t="s">
        <v>2934</v>
      </c>
      <c r="F330" s="204" t="s">
        <v>2935</v>
      </c>
      <c r="G330" s="191"/>
      <c r="H330" s="191"/>
      <c r="I330" s="194"/>
      <c r="J330" s="205">
        <f>BK330</f>
        <v>0</v>
      </c>
      <c r="K330" s="191"/>
      <c r="L330" s="196"/>
      <c r="M330" s="197"/>
      <c r="N330" s="198"/>
      <c r="O330" s="198"/>
      <c r="P330" s="199">
        <f>P331</f>
        <v>0</v>
      </c>
      <c r="Q330" s="198"/>
      <c r="R330" s="199">
        <f>R331</f>
        <v>0</v>
      </c>
      <c r="S330" s="198"/>
      <c r="T330" s="200">
        <f>T331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1" t="s">
        <v>80</v>
      </c>
      <c r="AT330" s="202" t="s">
        <v>71</v>
      </c>
      <c r="AU330" s="202" t="s">
        <v>82</v>
      </c>
      <c r="AY330" s="201" t="s">
        <v>159</v>
      </c>
      <c r="BK330" s="203">
        <f>BK331</f>
        <v>0</v>
      </c>
    </row>
    <row r="331" s="2" customFormat="1" ht="16.5" customHeight="1">
      <c r="A331" s="40"/>
      <c r="B331" s="41"/>
      <c r="C331" s="206" t="s">
        <v>1036</v>
      </c>
      <c r="D331" s="206" t="s">
        <v>161</v>
      </c>
      <c r="E331" s="207" t="s">
        <v>2936</v>
      </c>
      <c r="F331" s="208" t="s">
        <v>2937</v>
      </c>
      <c r="G331" s="209" t="s">
        <v>2603</v>
      </c>
      <c r="H331" s="210">
        <v>14</v>
      </c>
      <c r="I331" s="211"/>
      <c r="J331" s="212">
        <f>ROUND(I331*H331,2)</f>
        <v>0</v>
      </c>
      <c r="K331" s="208" t="s">
        <v>19</v>
      </c>
      <c r="L331" s="46"/>
      <c r="M331" s="213" t="s">
        <v>19</v>
      </c>
      <c r="N331" s="214" t="s">
        <v>43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166</v>
      </c>
      <c r="AT331" s="217" t="s">
        <v>161</v>
      </c>
      <c r="AU331" s="217" t="s">
        <v>174</v>
      </c>
      <c r="AY331" s="19" t="s">
        <v>159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80</v>
      </c>
      <c r="BK331" s="218">
        <f>ROUND(I331*H331,2)</f>
        <v>0</v>
      </c>
      <c r="BL331" s="19" t="s">
        <v>166</v>
      </c>
      <c r="BM331" s="217" t="s">
        <v>1741</v>
      </c>
    </row>
    <row r="332" s="12" customFormat="1" ht="20.88" customHeight="1">
      <c r="A332" s="12"/>
      <c r="B332" s="190"/>
      <c r="C332" s="191"/>
      <c r="D332" s="192" t="s">
        <v>71</v>
      </c>
      <c r="E332" s="204" t="s">
        <v>2908</v>
      </c>
      <c r="F332" s="204" t="s">
        <v>2909</v>
      </c>
      <c r="G332" s="191"/>
      <c r="H332" s="191"/>
      <c r="I332" s="194"/>
      <c r="J332" s="205">
        <f>BK332</f>
        <v>0</v>
      </c>
      <c r="K332" s="191"/>
      <c r="L332" s="196"/>
      <c r="M332" s="197"/>
      <c r="N332" s="198"/>
      <c r="O332" s="198"/>
      <c r="P332" s="199">
        <f>SUM(P333:P334)</f>
        <v>0</v>
      </c>
      <c r="Q332" s="198"/>
      <c r="R332" s="199">
        <f>SUM(R333:R334)</f>
        <v>0</v>
      </c>
      <c r="S332" s="198"/>
      <c r="T332" s="200">
        <f>SUM(T333:T334)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1" t="s">
        <v>80</v>
      </c>
      <c r="AT332" s="202" t="s">
        <v>71</v>
      </c>
      <c r="AU332" s="202" t="s">
        <v>82</v>
      </c>
      <c r="AY332" s="201" t="s">
        <v>159</v>
      </c>
      <c r="BK332" s="203">
        <f>SUM(BK333:BK334)</f>
        <v>0</v>
      </c>
    </row>
    <row r="333" s="2" customFormat="1" ht="16.5" customHeight="1">
      <c r="A333" s="40"/>
      <c r="B333" s="41"/>
      <c r="C333" s="206" t="s">
        <v>1040</v>
      </c>
      <c r="D333" s="206" t="s">
        <v>161</v>
      </c>
      <c r="E333" s="207" t="s">
        <v>2938</v>
      </c>
      <c r="F333" s="208" t="s">
        <v>2939</v>
      </c>
      <c r="G333" s="209" t="s">
        <v>2603</v>
      </c>
      <c r="H333" s="210">
        <v>4</v>
      </c>
      <c r="I333" s="211"/>
      <c r="J333" s="212">
        <f>ROUND(I333*H333,2)</f>
        <v>0</v>
      </c>
      <c r="K333" s="208" t="s">
        <v>19</v>
      </c>
      <c r="L333" s="46"/>
      <c r="M333" s="213" t="s">
        <v>19</v>
      </c>
      <c r="N333" s="214" t="s">
        <v>43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166</v>
      </c>
      <c r="AT333" s="217" t="s">
        <v>161</v>
      </c>
      <c r="AU333" s="217" t="s">
        <v>174</v>
      </c>
      <c r="AY333" s="19" t="s">
        <v>159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80</v>
      </c>
      <c r="BK333" s="218">
        <f>ROUND(I333*H333,2)</f>
        <v>0</v>
      </c>
      <c r="BL333" s="19" t="s">
        <v>166</v>
      </c>
      <c r="BM333" s="217" t="s">
        <v>1751</v>
      </c>
    </row>
    <row r="334" s="2" customFormat="1" ht="16.5" customHeight="1">
      <c r="A334" s="40"/>
      <c r="B334" s="41"/>
      <c r="C334" s="206" t="s">
        <v>1044</v>
      </c>
      <c r="D334" s="206" t="s">
        <v>161</v>
      </c>
      <c r="E334" s="207" t="s">
        <v>2940</v>
      </c>
      <c r="F334" s="208" t="s">
        <v>2941</v>
      </c>
      <c r="G334" s="209" t="s">
        <v>2603</v>
      </c>
      <c r="H334" s="210">
        <v>4</v>
      </c>
      <c r="I334" s="211"/>
      <c r="J334" s="212">
        <f>ROUND(I334*H334,2)</f>
        <v>0</v>
      </c>
      <c r="K334" s="208" t="s">
        <v>19</v>
      </c>
      <c r="L334" s="46"/>
      <c r="M334" s="213" t="s">
        <v>19</v>
      </c>
      <c r="N334" s="214" t="s">
        <v>43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166</v>
      </c>
      <c r="AT334" s="217" t="s">
        <v>161</v>
      </c>
      <c r="AU334" s="217" t="s">
        <v>174</v>
      </c>
      <c r="AY334" s="19" t="s">
        <v>159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80</v>
      </c>
      <c r="BK334" s="218">
        <f>ROUND(I334*H334,2)</f>
        <v>0</v>
      </c>
      <c r="BL334" s="19" t="s">
        <v>166</v>
      </c>
      <c r="BM334" s="217" t="s">
        <v>1761</v>
      </c>
    </row>
    <row r="335" s="12" customFormat="1" ht="20.88" customHeight="1">
      <c r="A335" s="12"/>
      <c r="B335" s="190"/>
      <c r="C335" s="191"/>
      <c r="D335" s="192" t="s">
        <v>71</v>
      </c>
      <c r="E335" s="204" t="s">
        <v>2942</v>
      </c>
      <c r="F335" s="204" t="s">
        <v>2943</v>
      </c>
      <c r="G335" s="191"/>
      <c r="H335" s="191"/>
      <c r="I335" s="194"/>
      <c r="J335" s="205">
        <f>BK335</f>
        <v>0</v>
      </c>
      <c r="K335" s="191"/>
      <c r="L335" s="196"/>
      <c r="M335" s="197"/>
      <c r="N335" s="198"/>
      <c r="O335" s="198"/>
      <c r="P335" s="199">
        <f>P336</f>
        <v>0</v>
      </c>
      <c r="Q335" s="198"/>
      <c r="R335" s="199">
        <f>R336</f>
        <v>0</v>
      </c>
      <c r="S335" s="198"/>
      <c r="T335" s="200">
        <f>T336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1" t="s">
        <v>80</v>
      </c>
      <c r="AT335" s="202" t="s">
        <v>71</v>
      </c>
      <c r="AU335" s="202" t="s">
        <v>82</v>
      </c>
      <c r="AY335" s="201" t="s">
        <v>159</v>
      </c>
      <c r="BK335" s="203">
        <f>BK336</f>
        <v>0</v>
      </c>
    </row>
    <row r="336" s="2" customFormat="1" ht="16.5" customHeight="1">
      <c r="A336" s="40"/>
      <c r="B336" s="41"/>
      <c r="C336" s="206" t="s">
        <v>1049</v>
      </c>
      <c r="D336" s="206" t="s">
        <v>161</v>
      </c>
      <c r="E336" s="207" t="s">
        <v>2944</v>
      </c>
      <c r="F336" s="208" t="s">
        <v>2945</v>
      </c>
      <c r="G336" s="209" t="s">
        <v>2603</v>
      </c>
      <c r="H336" s="210">
        <v>4</v>
      </c>
      <c r="I336" s="211"/>
      <c r="J336" s="212">
        <f>ROUND(I336*H336,2)</f>
        <v>0</v>
      </c>
      <c r="K336" s="208" t="s">
        <v>19</v>
      </c>
      <c r="L336" s="46"/>
      <c r="M336" s="213" t="s">
        <v>19</v>
      </c>
      <c r="N336" s="214" t="s">
        <v>43</v>
      </c>
      <c r="O336" s="86"/>
      <c r="P336" s="215">
        <f>O336*H336</f>
        <v>0</v>
      </c>
      <c r="Q336" s="215">
        <v>0</v>
      </c>
      <c r="R336" s="215">
        <f>Q336*H336</f>
        <v>0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166</v>
      </c>
      <c r="AT336" s="217" t="s">
        <v>161</v>
      </c>
      <c r="AU336" s="217" t="s">
        <v>174</v>
      </c>
      <c r="AY336" s="19" t="s">
        <v>159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80</v>
      </c>
      <c r="BK336" s="218">
        <f>ROUND(I336*H336,2)</f>
        <v>0</v>
      </c>
      <c r="BL336" s="19" t="s">
        <v>166</v>
      </c>
      <c r="BM336" s="217" t="s">
        <v>1771</v>
      </c>
    </row>
    <row r="337" s="12" customFormat="1" ht="20.88" customHeight="1">
      <c r="A337" s="12"/>
      <c r="B337" s="190"/>
      <c r="C337" s="191"/>
      <c r="D337" s="192" t="s">
        <v>71</v>
      </c>
      <c r="E337" s="204" t="s">
        <v>2946</v>
      </c>
      <c r="F337" s="204" t="s">
        <v>2947</v>
      </c>
      <c r="G337" s="191"/>
      <c r="H337" s="191"/>
      <c r="I337" s="194"/>
      <c r="J337" s="205">
        <f>BK337</f>
        <v>0</v>
      </c>
      <c r="K337" s="191"/>
      <c r="L337" s="196"/>
      <c r="M337" s="197"/>
      <c r="N337" s="198"/>
      <c r="O337" s="198"/>
      <c r="P337" s="199">
        <f>SUM(P338:P339)</f>
        <v>0</v>
      </c>
      <c r="Q337" s="198"/>
      <c r="R337" s="199">
        <f>SUM(R338:R339)</f>
        <v>0</v>
      </c>
      <c r="S337" s="198"/>
      <c r="T337" s="200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1" t="s">
        <v>80</v>
      </c>
      <c r="AT337" s="202" t="s">
        <v>71</v>
      </c>
      <c r="AU337" s="202" t="s">
        <v>82</v>
      </c>
      <c r="AY337" s="201" t="s">
        <v>159</v>
      </c>
      <c r="BK337" s="203">
        <f>SUM(BK338:BK339)</f>
        <v>0</v>
      </c>
    </row>
    <row r="338" s="2" customFormat="1" ht="16.5" customHeight="1">
      <c r="A338" s="40"/>
      <c r="B338" s="41"/>
      <c r="C338" s="206" t="s">
        <v>1053</v>
      </c>
      <c r="D338" s="206" t="s">
        <v>161</v>
      </c>
      <c r="E338" s="207" t="s">
        <v>2948</v>
      </c>
      <c r="F338" s="208" t="s">
        <v>2949</v>
      </c>
      <c r="G338" s="209" t="s">
        <v>2603</v>
      </c>
      <c r="H338" s="210">
        <v>7</v>
      </c>
      <c r="I338" s="211"/>
      <c r="J338" s="212">
        <f>ROUND(I338*H338,2)</f>
        <v>0</v>
      </c>
      <c r="K338" s="208" t="s">
        <v>19</v>
      </c>
      <c r="L338" s="46"/>
      <c r="M338" s="213" t="s">
        <v>19</v>
      </c>
      <c r="N338" s="214" t="s">
        <v>43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166</v>
      </c>
      <c r="AT338" s="217" t="s">
        <v>161</v>
      </c>
      <c r="AU338" s="217" t="s">
        <v>174</v>
      </c>
      <c r="AY338" s="19" t="s">
        <v>159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80</v>
      </c>
      <c r="BK338" s="218">
        <f>ROUND(I338*H338,2)</f>
        <v>0</v>
      </c>
      <c r="BL338" s="19" t="s">
        <v>166</v>
      </c>
      <c r="BM338" s="217" t="s">
        <v>1780</v>
      </c>
    </row>
    <row r="339" s="2" customFormat="1" ht="16.5" customHeight="1">
      <c r="A339" s="40"/>
      <c r="B339" s="41"/>
      <c r="C339" s="206" t="s">
        <v>1058</v>
      </c>
      <c r="D339" s="206" t="s">
        <v>161</v>
      </c>
      <c r="E339" s="207" t="s">
        <v>2950</v>
      </c>
      <c r="F339" s="208" t="s">
        <v>2951</v>
      </c>
      <c r="G339" s="209" t="s">
        <v>2603</v>
      </c>
      <c r="H339" s="210">
        <v>34</v>
      </c>
      <c r="I339" s="211"/>
      <c r="J339" s="212">
        <f>ROUND(I339*H339,2)</f>
        <v>0</v>
      </c>
      <c r="K339" s="208" t="s">
        <v>19</v>
      </c>
      <c r="L339" s="46"/>
      <c r="M339" s="213" t="s">
        <v>19</v>
      </c>
      <c r="N339" s="214" t="s">
        <v>43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166</v>
      </c>
      <c r="AT339" s="217" t="s">
        <v>161</v>
      </c>
      <c r="AU339" s="217" t="s">
        <v>174</v>
      </c>
      <c r="AY339" s="19" t="s">
        <v>159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80</v>
      </c>
      <c r="BK339" s="218">
        <f>ROUND(I339*H339,2)</f>
        <v>0</v>
      </c>
      <c r="BL339" s="19" t="s">
        <v>166</v>
      </c>
      <c r="BM339" s="217" t="s">
        <v>1791</v>
      </c>
    </row>
    <row r="340" s="12" customFormat="1" ht="20.88" customHeight="1">
      <c r="A340" s="12"/>
      <c r="B340" s="190"/>
      <c r="C340" s="191"/>
      <c r="D340" s="192" t="s">
        <v>71</v>
      </c>
      <c r="E340" s="204" t="s">
        <v>2952</v>
      </c>
      <c r="F340" s="204" t="s">
        <v>2953</v>
      </c>
      <c r="G340" s="191"/>
      <c r="H340" s="191"/>
      <c r="I340" s="194"/>
      <c r="J340" s="205">
        <f>BK340</f>
        <v>0</v>
      </c>
      <c r="K340" s="191"/>
      <c r="L340" s="196"/>
      <c r="M340" s="197"/>
      <c r="N340" s="198"/>
      <c r="O340" s="198"/>
      <c r="P340" s="199">
        <f>SUM(P341:P344)</f>
        <v>0</v>
      </c>
      <c r="Q340" s="198"/>
      <c r="R340" s="199">
        <f>SUM(R341:R344)</f>
        <v>0</v>
      </c>
      <c r="S340" s="198"/>
      <c r="T340" s="200">
        <f>SUM(T341:T344)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1" t="s">
        <v>80</v>
      </c>
      <c r="AT340" s="202" t="s">
        <v>71</v>
      </c>
      <c r="AU340" s="202" t="s">
        <v>82</v>
      </c>
      <c r="AY340" s="201" t="s">
        <v>159</v>
      </c>
      <c r="BK340" s="203">
        <f>SUM(BK341:BK344)</f>
        <v>0</v>
      </c>
    </row>
    <row r="341" s="2" customFormat="1" ht="16.5" customHeight="1">
      <c r="A341" s="40"/>
      <c r="B341" s="41"/>
      <c r="C341" s="206" t="s">
        <v>1064</v>
      </c>
      <c r="D341" s="206" t="s">
        <v>161</v>
      </c>
      <c r="E341" s="207" t="s">
        <v>2954</v>
      </c>
      <c r="F341" s="208" t="s">
        <v>2955</v>
      </c>
      <c r="G341" s="209" t="s">
        <v>2603</v>
      </c>
      <c r="H341" s="210">
        <v>21</v>
      </c>
      <c r="I341" s="211"/>
      <c r="J341" s="212">
        <f>ROUND(I341*H341,2)</f>
        <v>0</v>
      </c>
      <c r="K341" s="208" t="s">
        <v>19</v>
      </c>
      <c r="L341" s="46"/>
      <c r="M341" s="213" t="s">
        <v>19</v>
      </c>
      <c r="N341" s="214" t="s">
        <v>43</v>
      </c>
      <c r="O341" s="86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166</v>
      </c>
      <c r="AT341" s="217" t="s">
        <v>161</v>
      </c>
      <c r="AU341" s="217" t="s">
        <v>174</v>
      </c>
      <c r="AY341" s="19" t="s">
        <v>159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80</v>
      </c>
      <c r="BK341" s="218">
        <f>ROUND(I341*H341,2)</f>
        <v>0</v>
      </c>
      <c r="BL341" s="19" t="s">
        <v>166</v>
      </c>
      <c r="BM341" s="217" t="s">
        <v>1801</v>
      </c>
    </row>
    <row r="342" s="2" customFormat="1" ht="16.5" customHeight="1">
      <c r="A342" s="40"/>
      <c r="B342" s="41"/>
      <c r="C342" s="206" t="s">
        <v>1069</v>
      </c>
      <c r="D342" s="206" t="s">
        <v>161</v>
      </c>
      <c r="E342" s="207" t="s">
        <v>2956</v>
      </c>
      <c r="F342" s="208" t="s">
        <v>2957</v>
      </c>
      <c r="G342" s="209" t="s">
        <v>2603</v>
      </c>
      <c r="H342" s="210">
        <v>52</v>
      </c>
      <c r="I342" s="211"/>
      <c r="J342" s="212">
        <f>ROUND(I342*H342,2)</f>
        <v>0</v>
      </c>
      <c r="K342" s="208" t="s">
        <v>19</v>
      </c>
      <c r="L342" s="46"/>
      <c r="M342" s="213" t="s">
        <v>19</v>
      </c>
      <c r="N342" s="214" t="s">
        <v>43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166</v>
      </c>
      <c r="AT342" s="217" t="s">
        <v>161</v>
      </c>
      <c r="AU342" s="217" t="s">
        <v>174</v>
      </c>
      <c r="AY342" s="19" t="s">
        <v>159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80</v>
      </c>
      <c r="BK342" s="218">
        <f>ROUND(I342*H342,2)</f>
        <v>0</v>
      </c>
      <c r="BL342" s="19" t="s">
        <v>166</v>
      </c>
      <c r="BM342" s="217" t="s">
        <v>1809</v>
      </c>
    </row>
    <row r="343" s="2" customFormat="1" ht="16.5" customHeight="1">
      <c r="A343" s="40"/>
      <c r="B343" s="41"/>
      <c r="C343" s="206" t="s">
        <v>1074</v>
      </c>
      <c r="D343" s="206" t="s">
        <v>161</v>
      </c>
      <c r="E343" s="207" t="s">
        <v>2958</v>
      </c>
      <c r="F343" s="208" t="s">
        <v>2959</v>
      </c>
      <c r="G343" s="209" t="s">
        <v>2603</v>
      </c>
      <c r="H343" s="210">
        <v>7</v>
      </c>
      <c r="I343" s="211"/>
      <c r="J343" s="212">
        <f>ROUND(I343*H343,2)</f>
        <v>0</v>
      </c>
      <c r="K343" s="208" t="s">
        <v>19</v>
      </c>
      <c r="L343" s="46"/>
      <c r="M343" s="213" t="s">
        <v>19</v>
      </c>
      <c r="N343" s="214" t="s">
        <v>43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166</v>
      </c>
      <c r="AT343" s="217" t="s">
        <v>161</v>
      </c>
      <c r="AU343" s="217" t="s">
        <v>174</v>
      </c>
      <c r="AY343" s="19" t="s">
        <v>159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80</v>
      </c>
      <c r="BK343" s="218">
        <f>ROUND(I343*H343,2)</f>
        <v>0</v>
      </c>
      <c r="BL343" s="19" t="s">
        <v>166</v>
      </c>
      <c r="BM343" s="217" t="s">
        <v>1819</v>
      </c>
    </row>
    <row r="344" s="2" customFormat="1" ht="16.5" customHeight="1">
      <c r="A344" s="40"/>
      <c r="B344" s="41"/>
      <c r="C344" s="206" t="s">
        <v>1079</v>
      </c>
      <c r="D344" s="206" t="s">
        <v>161</v>
      </c>
      <c r="E344" s="207" t="s">
        <v>2960</v>
      </c>
      <c r="F344" s="208" t="s">
        <v>2961</v>
      </c>
      <c r="G344" s="209" t="s">
        <v>2603</v>
      </c>
      <c r="H344" s="210">
        <v>7</v>
      </c>
      <c r="I344" s="211"/>
      <c r="J344" s="212">
        <f>ROUND(I344*H344,2)</f>
        <v>0</v>
      </c>
      <c r="K344" s="208" t="s">
        <v>19</v>
      </c>
      <c r="L344" s="46"/>
      <c r="M344" s="213" t="s">
        <v>19</v>
      </c>
      <c r="N344" s="214" t="s">
        <v>43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166</v>
      </c>
      <c r="AT344" s="217" t="s">
        <v>161</v>
      </c>
      <c r="AU344" s="217" t="s">
        <v>174</v>
      </c>
      <c r="AY344" s="19" t="s">
        <v>159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80</v>
      </c>
      <c r="BK344" s="218">
        <f>ROUND(I344*H344,2)</f>
        <v>0</v>
      </c>
      <c r="BL344" s="19" t="s">
        <v>166</v>
      </c>
      <c r="BM344" s="217" t="s">
        <v>1827</v>
      </c>
    </row>
    <row r="345" s="12" customFormat="1" ht="20.88" customHeight="1">
      <c r="A345" s="12"/>
      <c r="B345" s="190"/>
      <c r="C345" s="191"/>
      <c r="D345" s="192" t="s">
        <v>71</v>
      </c>
      <c r="E345" s="204" t="s">
        <v>2887</v>
      </c>
      <c r="F345" s="204" t="s">
        <v>2888</v>
      </c>
      <c r="G345" s="191"/>
      <c r="H345" s="191"/>
      <c r="I345" s="194"/>
      <c r="J345" s="205">
        <f>BK345</f>
        <v>0</v>
      </c>
      <c r="K345" s="191"/>
      <c r="L345" s="196"/>
      <c r="M345" s="197"/>
      <c r="N345" s="198"/>
      <c r="O345" s="198"/>
      <c r="P345" s="199">
        <f>P346</f>
        <v>0</v>
      </c>
      <c r="Q345" s="198"/>
      <c r="R345" s="199">
        <f>R346</f>
        <v>0</v>
      </c>
      <c r="S345" s="198"/>
      <c r="T345" s="200">
        <f>T346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1" t="s">
        <v>80</v>
      </c>
      <c r="AT345" s="202" t="s">
        <v>71</v>
      </c>
      <c r="AU345" s="202" t="s">
        <v>82</v>
      </c>
      <c r="AY345" s="201" t="s">
        <v>159</v>
      </c>
      <c r="BK345" s="203">
        <f>BK346</f>
        <v>0</v>
      </c>
    </row>
    <row r="346" s="2" customFormat="1" ht="16.5" customHeight="1">
      <c r="A346" s="40"/>
      <c r="B346" s="41"/>
      <c r="C346" s="206" t="s">
        <v>1084</v>
      </c>
      <c r="D346" s="206" t="s">
        <v>161</v>
      </c>
      <c r="E346" s="207" t="s">
        <v>2892</v>
      </c>
      <c r="F346" s="208" t="s">
        <v>2893</v>
      </c>
      <c r="G346" s="209" t="s">
        <v>2891</v>
      </c>
      <c r="H346" s="210">
        <v>32</v>
      </c>
      <c r="I346" s="211"/>
      <c r="J346" s="212">
        <f>ROUND(I346*H346,2)</f>
        <v>0</v>
      </c>
      <c r="K346" s="208" t="s">
        <v>19</v>
      </c>
      <c r="L346" s="46"/>
      <c r="M346" s="213" t="s">
        <v>19</v>
      </c>
      <c r="N346" s="214" t="s">
        <v>43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166</v>
      </c>
      <c r="AT346" s="217" t="s">
        <v>161</v>
      </c>
      <c r="AU346" s="217" t="s">
        <v>174</v>
      </c>
      <c r="AY346" s="19" t="s">
        <v>159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80</v>
      </c>
      <c r="BK346" s="218">
        <f>ROUND(I346*H346,2)</f>
        <v>0</v>
      </c>
      <c r="BL346" s="19" t="s">
        <v>166</v>
      </c>
      <c r="BM346" s="217" t="s">
        <v>1835</v>
      </c>
    </row>
    <row r="347" s="12" customFormat="1" ht="20.88" customHeight="1">
      <c r="A347" s="12"/>
      <c r="B347" s="190"/>
      <c r="C347" s="191"/>
      <c r="D347" s="192" t="s">
        <v>71</v>
      </c>
      <c r="E347" s="204" t="s">
        <v>2962</v>
      </c>
      <c r="F347" s="204" t="s">
        <v>2963</v>
      </c>
      <c r="G347" s="191"/>
      <c r="H347" s="191"/>
      <c r="I347" s="194"/>
      <c r="J347" s="205">
        <f>BK347</f>
        <v>0</v>
      </c>
      <c r="K347" s="191"/>
      <c r="L347" s="196"/>
      <c r="M347" s="197"/>
      <c r="N347" s="198"/>
      <c r="O347" s="198"/>
      <c r="P347" s="199">
        <f>P348</f>
        <v>0</v>
      </c>
      <c r="Q347" s="198"/>
      <c r="R347" s="199">
        <f>R348</f>
        <v>0</v>
      </c>
      <c r="S347" s="198"/>
      <c r="T347" s="200">
        <f>T348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1" t="s">
        <v>80</v>
      </c>
      <c r="AT347" s="202" t="s">
        <v>71</v>
      </c>
      <c r="AU347" s="202" t="s">
        <v>82</v>
      </c>
      <c r="AY347" s="201" t="s">
        <v>159</v>
      </c>
      <c r="BK347" s="203">
        <f>BK348</f>
        <v>0</v>
      </c>
    </row>
    <row r="348" s="2" customFormat="1" ht="16.5" customHeight="1">
      <c r="A348" s="40"/>
      <c r="B348" s="41"/>
      <c r="C348" s="206" t="s">
        <v>1089</v>
      </c>
      <c r="D348" s="206" t="s">
        <v>161</v>
      </c>
      <c r="E348" s="207" t="s">
        <v>2896</v>
      </c>
      <c r="F348" s="208" t="s">
        <v>2897</v>
      </c>
      <c r="G348" s="209" t="s">
        <v>2891</v>
      </c>
      <c r="H348" s="210">
        <v>18</v>
      </c>
      <c r="I348" s="211"/>
      <c r="J348" s="212">
        <f>ROUND(I348*H348,2)</f>
        <v>0</v>
      </c>
      <c r="K348" s="208" t="s">
        <v>19</v>
      </c>
      <c r="L348" s="46"/>
      <c r="M348" s="213" t="s">
        <v>19</v>
      </c>
      <c r="N348" s="214" t="s">
        <v>43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166</v>
      </c>
      <c r="AT348" s="217" t="s">
        <v>161</v>
      </c>
      <c r="AU348" s="217" t="s">
        <v>174</v>
      </c>
      <c r="AY348" s="19" t="s">
        <v>159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80</v>
      </c>
      <c r="BK348" s="218">
        <f>ROUND(I348*H348,2)</f>
        <v>0</v>
      </c>
      <c r="BL348" s="19" t="s">
        <v>166</v>
      </c>
      <c r="BM348" s="217" t="s">
        <v>1846</v>
      </c>
    </row>
    <row r="349" s="12" customFormat="1" ht="22.8" customHeight="1">
      <c r="A349" s="12"/>
      <c r="B349" s="190"/>
      <c r="C349" s="191"/>
      <c r="D349" s="192" t="s">
        <v>71</v>
      </c>
      <c r="E349" s="204" t="s">
        <v>2964</v>
      </c>
      <c r="F349" s="204" t="s">
        <v>160</v>
      </c>
      <c r="G349" s="191"/>
      <c r="H349" s="191"/>
      <c r="I349" s="194"/>
      <c r="J349" s="205">
        <f>BK349</f>
        <v>0</v>
      </c>
      <c r="K349" s="191"/>
      <c r="L349" s="196"/>
      <c r="M349" s="197"/>
      <c r="N349" s="198"/>
      <c r="O349" s="198"/>
      <c r="P349" s="199">
        <f>P350+P352+P354+P356+P358+P360+P362+P364+P366</f>
        <v>0</v>
      </c>
      <c r="Q349" s="198"/>
      <c r="R349" s="199">
        <f>R350+R352+R354+R356+R358+R360+R362+R364+R366</f>
        <v>0</v>
      </c>
      <c r="S349" s="198"/>
      <c r="T349" s="200">
        <f>T350+T352+T354+T356+T358+T360+T362+T364+T366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1" t="s">
        <v>80</v>
      </c>
      <c r="AT349" s="202" t="s">
        <v>71</v>
      </c>
      <c r="AU349" s="202" t="s">
        <v>80</v>
      </c>
      <c r="AY349" s="201" t="s">
        <v>159</v>
      </c>
      <c r="BK349" s="203">
        <f>BK350+BK352+BK354+BK356+BK358+BK360+BK362+BK364+BK366</f>
        <v>0</v>
      </c>
    </row>
    <row r="350" s="12" customFormat="1" ht="20.88" customHeight="1">
      <c r="A350" s="12"/>
      <c r="B350" s="190"/>
      <c r="C350" s="191"/>
      <c r="D350" s="192" t="s">
        <v>71</v>
      </c>
      <c r="E350" s="204" t="s">
        <v>2965</v>
      </c>
      <c r="F350" s="204" t="s">
        <v>2966</v>
      </c>
      <c r="G350" s="191"/>
      <c r="H350" s="191"/>
      <c r="I350" s="194"/>
      <c r="J350" s="205">
        <f>BK350</f>
        <v>0</v>
      </c>
      <c r="K350" s="191"/>
      <c r="L350" s="196"/>
      <c r="M350" s="197"/>
      <c r="N350" s="198"/>
      <c r="O350" s="198"/>
      <c r="P350" s="199">
        <f>P351</f>
        <v>0</v>
      </c>
      <c r="Q350" s="198"/>
      <c r="R350" s="199">
        <f>R351</f>
        <v>0</v>
      </c>
      <c r="S350" s="198"/>
      <c r="T350" s="200">
        <f>T351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1" t="s">
        <v>80</v>
      </c>
      <c r="AT350" s="202" t="s">
        <v>71</v>
      </c>
      <c r="AU350" s="202" t="s">
        <v>82</v>
      </c>
      <c r="AY350" s="201" t="s">
        <v>159</v>
      </c>
      <c r="BK350" s="203">
        <f>BK351</f>
        <v>0</v>
      </c>
    </row>
    <row r="351" s="2" customFormat="1" ht="16.5" customHeight="1">
      <c r="A351" s="40"/>
      <c r="B351" s="41"/>
      <c r="C351" s="206" t="s">
        <v>1093</v>
      </c>
      <c r="D351" s="206" t="s">
        <v>161</v>
      </c>
      <c r="E351" s="207" t="s">
        <v>2967</v>
      </c>
      <c r="F351" s="208" t="s">
        <v>2968</v>
      </c>
      <c r="G351" s="209" t="s">
        <v>2969</v>
      </c>
      <c r="H351" s="210">
        <v>0.10000000000000001</v>
      </c>
      <c r="I351" s="211"/>
      <c r="J351" s="212">
        <f>ROUND(I351*H351,2)</f>
        <v>0</v>
      </c>
      <c r="K351" s="208" t="s">
        <v>19</v>
      </c>
      <c r="L351" s="46"/>
      <c r="M351" s="213" t="s">
        <v>19</v>
      </c>
      <c r="N351" s="214" t="s">
        <v>43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166</v>
      </c>
      <c r="AT351" s="217" t="s">
        <v>161</v>
      </c>
      <c r="AU351" s="217" t="s">
        <v>174</v>
      </c>
      <c r="AY351" s="19" t="s">
        <v>159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80</v>
      </c>
      <c r="BK351" s="218">
        <f>ROUND(I351*H351,2)</f>
        <v>0</v>
      </c>
      <c r="BL351" s="19" t="s">
        <v>166</v>
      </c>
      <c r="BM351" s="217" t="s">
        <v>1854</v>
      </c>
    </row>
    <row r="352" s="12" customFormat="1" ht="20.88" customHeight="1">
      <c r="A352" s="12"/>
      <c r="B352" s="190"/>
      <c r="C352" s="191"/>
      <c r="D352" s="192" t="s">
        <v>71</v>
      </c>
      <c r="E352" s="204" t="s">
        <v>2970</v>
      </c>
      <c r="F352" s="204" t="s">
        <v>2971</v>
      </c>
      <c r="G352" s="191"/>
      <c r="H352" s="191"/>
      <c r="I352" s="194"/>
      <c r="J352" s="205">
        <f>BK352</f>
        <v>0</v>
      </c>
      <c r="K352" s="191"/>
      <c r="L352" s="196"/>
      <c r="M352" s="197"/>
      <c r="N352" s="198"/>
      <c r="O352" s="198"/>
      <c r="P352" s="199">
        <f>P353</f>
        <v>0</v>
      </c>
      <c r="Q352" s="198"/>
      <c r="R352" s="199">
        <f>R353</f>
        <v>0</v>
      </c>
      <c r="S352" s="198"/>
      <c r="T352" s="200">
        <f>T353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01" t="s">
        <v>80</v>
      </c>
      <c r="AT352" s="202" t="s">
        <v>71</v>
      </c>
      <c r="AU352" s="202" t="s">
        <v>82</v>
      </c>
      <c r="AY352" s="201" t="s">
        <v>159</v>
      </c>
      <c r="BK352" s="203">
        <f>BK353</f>
        <v>0</v>
      </c>
    </row>
    <row r="353" s="2" customFormat="1" ht="16.5" customHeight="1">
      <c r="A353" s="40"/>
      <c r="B353" s="41"/>
      <c r="C353" s="206" t="s">
        <v>1097</v>
      </c>
      <c r="D353" s="206" t="s">
        <v>161</v>
      </c>
      <c r="E353" s="207" t="s">
        <v>2972</v>
      </c>
      <c r="F353" s="208" t="s">
        <v>2973</v>
      </c>
      <c r="G353" s="209" t="s">
        <v>270</v>
      </c>
      <c r="H353" s="210">
        <v>28</v>
      </c>
      <c r="I353" s="211"/>
      <c r="J353" s="212">
        <f>ROUND(I353*H353,2)</f>
        <v>0</v>
      </c>
      <c r="K353" s="208" t="s">
        <v>19</v>
      </c>
      <c r="L353" s="46"/>
      <c r="M353" s="213" t="s">
        <v>19</v>
      </c>
      <c r="N353" s="214" t="s">
        <v>43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166</v>
      </c>
      <c r="AT353" s="217" t="s">
        <v>161</v>
      </c>
      <c r="AU353" s="217" t="s">
        <v>174</v>
      </c>
      <c r="AY353" s="19" t="s">
        <v>159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80</v>
      </c>
      <c r="BK353" s="218">
        <f>ROUND(I353*H353,2)</f>
        <v>0</v>
      </c>
      <c r="BL353" s="19" t="s">
        <v>166</v>
      </c>
      <c r="BM353" s="217" t="s">
        <v>1862</v>
      </c>
    </row>
    <row r="354" s="12" customFormat="1" ht="20.88" customHeight="1">
      <c r="A354" s="12"/>
      <c r="B354" s="190"/>
      <c r="C354" s="191"/>
      <c r="D354" s="192" t="s">
        <v>71</v>
      </c>
      <c r="E354" s="204" t="s">
        <v>2974</v>
      </c>
      <c r="F354" s="204" t="s">
        <v>2975</v>
      </c>
      <c r="G354" s="191"/>
      <c r="H354" s="191"/>
      <c r="I354" s="194"/>
      <c r="J354" s="205">
        <f>BK354</f>
        <v>0</v>
      </c>
      <c r="K354" s="191"/>
      <c r="L354" s="196"/>
      <c r="M354" s="197"/>
      <c r="N354" s="198"/>
      <c r="O354" s="198"/>
      <c r="P354" s="199">
        <f>P355</f>
        <v>0</v>
      </c>
      <c r="Q354" s="198"/>
      <c r="R354" s="199">
        <f>R355</f>
        <v>0</v>
      </c>
      <c r="S354" s="198"/>
      <c r="T354" s="200">
        <f>T355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1" t="s">
        <v>80</v>
      </c>
      <c r="AT354" s="202" t="s">
        <v>71</v>
      </c>
      <c r="AU354" s="202" t="s">
        <v>82</v>
      </c>
      <c r="AY354" s="201" t="s">
        <v>159</v>
      </c>
      <c r="BK354" s="203">
        <f>BK355</f>
        <v>0</v>
      </c>
    </row>
    <row r="355" s="2" customFormat="1" ht="16.5" customHeight="1">
      <c r="A355" s="40"/>
      <c r="B355" s="41"/>
      <c r="C355" s="206" t="s">
        <v>1103</v>
      </c>
      <c r="D355" s="206" t="s">
        <v>161</v>
      </c>
      <c r="E355" s="207" t="s">
        <v>2976</v>
      </c>
      <c r="F355" s="208" t="s">
        <v>2977</v>
      </c>
      <c r="G355" s="209" t="s">
        <v>263</v>
      </c>
      <c r="H355" s="210">
        <v>7</v>
      </c>
      <c r="I355" s="211"/>
      <c r="J355" s="212">
        <f>ROUND(I355*H355,2)</f>
        <v>0</v>
      </c>
      <c r="K355" s="208" t="s">
        <v>19</v>
      </c>
      <c r="L355" s="46"/>
      <c r="M355" s="213" t="s">
        <v>19</v>
      </c>
      <c r="N355" s="214" t="s">
        <v>43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166</v>
      </c>
      <c r="AT355" s="217" t="s">
        <v>161</v>
      </c>
      <c r="AU355" s="217" t="s">
        <v>174</v>
      </c>
      <c r="AY355" s="19" t="s">
        <v>159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80</v>
      </c>
      <c r="BK355" s="218">
        <f>ROUND(I355*H355,2)</f>
        <v>0</v>
      </c>
      <c r="BL355" s="19" t="s">
        <v>166</v>
      </c>
      <c r="BM355" s="217" t="s">
        <v>1877</v>
      </c>
    </row>
    <row r="356" s="12" customFormat="1" ht="20.88" customHeight="1">
      <c r="A356" s="12"/>
      <c r="B356" s="190"/>
      <c r="C356" s="191"/>
      <c r="D356" s="192" t="s">
        <v>71</v>
      </c>
      <c r="E356" s="204" t="s">
        <v>2978</v>
      </c>
      <c r="F356" s="204" t="s">
        <v>2979</v>
      </c>
      <c r="G356" s="191"/>
      <c r="H356" s="191"/>
      <c r="I356" s="194"/>
      <c r="J356" s="205">
        <f>BK356</f>
        <v>0</v>
      </c>
      <c r="K356" s="191"/>
      <c r="L356" s="196"/>
      <c r="M356" s="197"/>
      <c r="N356" s="198"/>
      <c r="O356" s="198"/>
      <c r="P356" s="199">
        <f>P357</f>
        <v>0</v>
      </c>
      <c r="Q356" s="198"/>
      <c r="R356" s="199">
        <f>R357</f>
        <v>0</v>
      </c>
      <c r="S356" s="198"/>
      <c r="T356" s="200">
        <f>T357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1" t="s">
        <v>80</v>
      </c>
      <c r="AT356" s="202" t="s">
        <v>71</v>
      </c>
      <c r="AU356" s="202" t="s">
        <v>82</v>
      </c>
      <c r="AY356" s="201" t="s">
        <v>159</v>
      </c>
      <c r="BK356" s="203">
        <f>BK357</f>
        <v>0</v>
      </c>
    </row>
    <row r="357" s="2" customFormat="1" ht="16.5" customHeight="1">
      <c r="A357" s="40"/>
      <c r="B357" s="41"/>
      <c r="C357" s="206" t="s">
        <v>1110</v>
      </c>
      <c r="D357" s="206" t="s">
        <v>161</v>
      </c>
      <c r="E357" s="207" t="s">
        <v>2980</v>
      </c>
      <c r="F357" s="208" t="s">
        <v>2981</v>
      </c>
      <c r="G357" s="209" t="s">
        <v>164</v>
      </c>
      <c r="H357" s="210">
        <v>4.2000000000000002</v>
      </c>
      <c r="I357" s="211"/>
      <c r="J357" s="212">
        <f>ROUND(I357*H357,2)</f>
        <v>0</v>
      </c>
      <c r="K357" s="208" t="s">
        <v>19</v>
      </c>
      <c r="L357" s="46"/>
      <c r="M357" s="213" t="s">
        <v>19</v>
      </c>
      <c r="N357" s="214" t="s">
        <v>43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166</v>
      </c>
      <c r="AT357" s="217" t="s">
        <v>161</v>
      </c>
      <c r="AU357" s="217" t="s">
        <v>174</v>
      </c>
      <c r="AY357" s="19" t="s">
        <v>159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80</v>
      </c>
      <c r="BK357" s="218">
        <f>ROUND(I357*H357,2)</f>
        <v>0</v>
      </c>
      <c r="BL357" s="19" t="s">
        <v>166</v>
      </c>
      <c r="BM357" s="217" t="s">
        <v>1892</v>
      </c>
    </row>
    <row r="358" s="12" customFormat="1" ht="20.88" customHeight="1">
      <c r="A358" s="12"/>
      <c r="B358" s="190"/>
      <c r="C358" s="191"/>
      <c r="D358" s="192" t="s">
        <v>71</v>
      </c>
      <c r="E358" s="204" t="s">
        <v>2982</v>
      </c>
      <c r="F358" s="204" t="s">
        <v>2983</v>
      </c>
      <c r="G358" s="191"/>
      <c r="H358" s="191"/>
      <c r="I358" s="194"/>
      <c r="J358" s="205">
        <f>BK358</f>
        <v>0</v>
      </c>
      <c r="K358" s="191"/>
      <c r="L358" s="196"/>
      <c r="M358" s="197"/>
      <c r="N358" s="198"/>
      <c r="O358" s="198"/>
      <c r="P358" s="199">
        <f>P359</f>
        <v>0</v>
      </c>
      <c r="Q358" s="198"/>
      <c r="R358" s="199">
        <f>R359</f>
        <v>0</v>
      </c>
      <c r="S358" s="198"/>
      <c r="T358" s="200">
        <f>T359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1" t="s">
        <v>80</v>
      </c>
      <c r="AT358" s="202" t="s">
        <v>71</v>
      </c>
      <c r="AU358" s="202" t="s">
        <v>82</v>
      </c>
      <c r="AY358" s="201" t="s">
        <v>159</v>
      </c>
      <c r="BK358" s="203">
        <f>BK359</f>
        <v>0</v>
      </c>
    </row>
    <row r="359" s="2" customFormat="1" ht="16.5" customHeight="1">
      <c r="A359" s="40"/>
      <c r="B359" s="41"/>
      <c r="C359" s="206" t="s">
        <v>1114</v>
      </c>
      <c r="D359" s="206" t="s">
        <v>161</v>
      </c>
      <c r="E359" s="207" t="s">
        <v>2984</v>
      </c>
      <c r="F359" s="208" t="s">
        <v>2985</v>
      </c>
      <c r="G359" s="209" t="s">
        <v>164</v>
      </c>
      <c r="H359" s="210">
        <v>4.2000000000000002</v>
      </c>
      <c r="I359" s="211"/>
      <c r="J359" s="212">
        <f>ROUND(I359*H359,2)</f>
        <v>0</v>
      </c>
      <c r="K359" s="208" t="s">
        <v>19</v>
      </c>
      <c r="L359" s="46"/>
      <c r="M359" s="213" t="s">
        <v>19</v>
      </c>
      <c r="N359" s="214" t="s">
        <v>43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166</v>
      </c>
      <c r="AT359" s="217" t="s">
        <v>161</v>
      </c>
      <c r="AU359" s="217" t="s">
        <v>174</v>
      </c>
      <c r="AY359" s="19" t="s">
        <v>159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80</v>
      </c>
      <c r="BK359" s="218">
        <f>ROUND(I359*H359,2)</f>
        <v>0</v>
      </c>
      <c r="BL359" s="19" t="s">
        <v>166</v>
      </c>
      <c r="BM359" s="217" t="s">
        <v>1900</v>
      </c>
    </row>
    <row r="360" s="12" customFormat="1" ht="20.88" customHeight="1">
      <c r="A360" s="12"/>
      <c r="B360" s="190"/>
      <c r="C360" s="191"/>
      <c r="D360" s="192" t="s">
        <v>71</v>
      </c>
      <c r="E360" s="204" t="s">
        <v>2986</v>
      </c>
      <c r="F360" s="204" t="s">
        <v>2987</v>
      </c>
      <c r="G360" s="191"/>
      <c r="H360" s="191"/>
      <c r="I360" s="194"/>
      <c r="J360" s="205">
        <f>BK360</f>
        <v>0</v>
      </c>
      <c r="K360" s="191"/>
      <c r="L360" s="196"/>
      <c r="M360" s="197"/>
      <c r="N360" s="198"/>
      <c r="O360" s="198"/>
      <c r="P360" s="199">
        <f>P361</f>
        <v>0</v>
      </c>
      <c r="Q360" s="198"/>
      <c r="R360" s="199">
        <f>R361</f>
        <v>0</v>
      </c>
      <c r="S360" s="198"/>
      <c r="T360" s="200">
        <f>T361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1" t="s">
        <v>80</v>
      </c>
      <c r="AT360" s="202" t="s">
        <v>71</v>
      </c>
      <c r="AU360" s="202" t="s">
        <v>82</v>
      </c>
      <c r="AY360" s="201" t="s">
        <v>159</v>
      </c>
      <c r="BK360" s="203">
        <f>BK361</f>
        <v>0</v>
      </c>
    </row>
    <row r="361" s="2" customFormat="1" ht="16.5" customHeight="1">
      <c r="A361" s="40"/>
      <c r="B361" s="41"/>
      <c r="C361" s="206" t="s">
        <v>1119</v>
      </c>
      <c r="D361" s="206" t="s">
        <v>161</v>
      </c>
      <c r="E361" s="207" t="s">
        <v>2988</v>
      </c>
      <c r="F361" s="208" t="s">
        <v>2989</v>
      </c>
      <c r="G361" s="209" t="s">
        <v>263</v>
      </c>
      <c r="H361" s="210">
        <v>7</v>
      </c>
      <c r="I361" s="211"/>
      <c r="J361" s="212">
        <f>ROUND(I361*H361,2)</f>
        <v>0</v>
      </c>
      <c r="K361" s="208" t="s">
        <v>19</v>
      </c>
      <c r="L361" s="46"/>
      <c r="M361" s="213" t="s">
        <v>19</v>
      </c>
      <c r="N361" s="214" t="s">
        <v>43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166</v>
      </c>
      <c r="AT361" s="217" t="s">
        <v>161</v>
      </c>
      <c r="AU361" s="217" t="s">
        <v>174</v>
      </c>
      <c r="AY361" s="19" t="s">
        <v>159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80</v>
      </c>
      <c r="BK361" s="218">
        <f>ROUND(I361*H361,2)</f>
        <v>0</v>
      </c>
      <c r="BL361" s="19" t="s">
        <v>166</v>
      </c>
      <c r="BM361" s="217" t="s">
        <v>1907</v>
      </c>
    </row>
    <row r="362" s="12" customFormat="1" ht="20.88" customHeight="1">
      <c r="A362" s="12"/>
      <c r="B362" s="190"/>
      <c r="C362" s="191"/>
      <c r="D362" s="192" t="s">
        <v>71</v>
      </c>
      <c r="E362" s="204" t="s">
        <v>2990</v>
      </c>
      <c r="F362" s="204" t="s">
        <v>2991</v>
      </c>
      <c r="G362" s="191"/>
      <c r="H362" s="191"/>
      <c r="I362" s="194"/>
      <c r="J362" s="205">
        <f>BK362</f>
        <v>0</v>
      </c>
      <c r="K362" s="191"/>
      <c r="L362" s="196"/>
      <c r="M362" s="197"/>
      <c r="N362" s="198"/>
      <c r="O362" s="198"/>
      <c r="P362" s="199">
        <f>P363</f>
        <v>0</v>
      </c>
      <c r="Q362" s="198"/>
      <c r="R362" s="199">
        <f>R363</f>
        <v>0</v>
      </c>
      <c r="S362" s="198"/>
      <c r="T362" s="200">
        <f>T363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1" t="s">
        <v>80</v>
      </c>
      <c r="AT362" s="202" t="s">
        <v>71</v>
      </c>
      <c r="AU362" s="202" t="s">
        <v>82</v>
      </c>
      <c r="AY362" s="201" t="s">
        <v>159</v>
      </c>
      <c r="BK362" s="203">
        <f>BK363</f>
        <v>0</v>
      </c>
    </row>
    <row r="363" s="2" customFormat="1" ht="16.5" customHeight="1">
      <c r="A363" s="40"/>
      <c r="B363" s="41"/>
      <c r="C363" s="206" t="s">
        <v>1124</v>
      </c>
      <c r="D363" s="206" t="s">
        <v>161</v>
      </c>
      <c r="E363" s="207" t="s">
        <v>2992</v>
      </c>
      <c r="F363" s="208" t="s">
        <v>2993</v>
      </c>
      <c r="G363" s="209" t="s">
        <v>207</v>
      </c>
      <c r="H363" s="210">
        <v>1.05</v>
      </c>
      <c r="I363" s="211"/>
      <c r="J363" s="212">
        <f>ROUND(I363*H363,2)</f>
        <v>0</v>
      </c>
      <c r="K363" s="208" t="s">
        <v>19</v>
      </c>
      <c r="L363" s="46"/>
      <c r="M363" s="213" t="s">
        <v>19</v>
      </c>
      <c r="N363" s="214" t="s">
        <v>43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166</v>
      </c>
      <c r="AT363" s="217" t="s">
        <v>161</v>
      </c>
      <c r="AU363" s="217" t="s">
        <v>174</v>
      </c>
      <c r="AY363" s="19" t="s">
        <v>159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80</v>
      </c>
      <c r="BK363" s="218">
        <f>ROUND(I363*H363,2)</f>
        <v>0</v>
      </c>
      <c r="BL363" s="19" t="s">
        <v>166</v>
      </c>
      <c r="BM363" s="217" t="s">
        <v>1916</v>
      </c>
    </row>
    <row r="364" s="12" customFormat="1" ht="20.88" customHeight="1">
      <c r="A364" s="12"/>
      <c r="B364" s="190"/>
      <c r="C364" s="191"/>
      <c r="D364" s="192" t="s">
        <v>71</v>
      </c>
      <c r="E364" s="204" t="s">
        <v>2994</v>
      </c>
      <c r="F364" s="204" t="s">
        <v>2995</v>
      </c>
      <c r="G364" s="191"/>
      <c r="H364" s="191"/>
      <c r="I364" s="194"/>
      <c r="J364" s="205">
        <f>BK364</f>
        <v>0</v>
      </c>
      <c r="K364" s="191"/>
      <c r="L364" s="196"/>
      <c r="M364" s="197"/>
      <c r="N364" s="198"/>
      <c r="O364" s="198"/>
      <c r="P364" s="199">
        <f>P365</f>
        <v>0</v>
      </c>
      <c r="Q364" s="198"/>
      <c r="R364" s="199">
        <f>R365</f>
        <v>0</v>
      </c>
      <c r="S364" s="198"/>
      <c r="T364" s="200">
        <f>T365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1" t="s">
        <v>80</v>
      </c>
      <c r="AT364" s="202" t="s">
        <v>71</v>
      </c>
      <c r="AU364" s="202" t="s">
        <v>82</v>
      </c>
      <c r="AY364" s="201" t="s">
        <v>159</v>
      </c>
      <c r="BK364" s="203">
        <f>BK365</f>
        <v>0</v>
      </c>
    </row>
    <row r="365" s="2" customFormat="1" ht="16.5" customHeight="1">
      <c r="A365" s="40"/>
      <c r="B365" s="41"/>
      <c r="C365" s="206" t="s">
        <v>1130</v>
      </c>
      <c r="D365" s="206" t="s">
        <v>161</v>
      </c>
      <c r="E365" s="207" t="s">
        <v>2996</v>
      </c>
      <c r="F365" s="208" t="s">
        <v>2997</v>
      </c>
      <c r="G365" s="209" t="s">
        <v>164</v>
      </c>
      <c r="H365" s="210">
        <v>0.40000000000000002</v>
      </c>
      <c r="I365" s="211"/>
      <c r="J365" s="212">
        <f>ROUND(I365*H365,2)</f>
        <v>0</v>
      </c>
      <c r="K365" s="208" t="s">
        <v>19</v>
      </c>
      <c r="L365" s="46"/>
      <c r="M365" s="213" t="s">
        <v>19</v>
      </c>
      <c r="N365" s="214" t="s">
        <v>43</v>
      </c>
      <c r="O365" s="86"/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166</v>
      </c>
      <c r="AT365" s="217" t="s">
        <v>161</v>
      </c>
      <c r="AU365" s="217" t="s">
        <v>174</v>
      </c>
      <c r="AY365" s="19" t="s">
        <v>159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80</v>
      </c>
      <c r="BK365" s="218">
        <f>ROUND(I365*H365,2)</f>
        <v>0</v>
      </c>
      <c r="BL365" s="19" t="s">
        <v>166</v>
      </c>
      <c r="BM365" s="217" t="s">
        <v>1926</v>
      </c>
    </row>
    <row r="366" s="12" customFormat="1" ht="20.88" customHeight="1">
      <c r="A366" s="12"/>
      <c r="B366" s="190"/>
      <c r="C366" s="191"/>
      <c r="D366" s="192" t="s">
        <v>71</v>
      </c>
      <c r="E366" s="204" t="s">
        <v>2998</v>
      </c>
      <c r="F366" s="204" t="s">
        <v>2999</v>
      </c>
      <c r="G366" s="191"/>
      <c r="H366" s="191"/>
      <c r="I366" s="194"/>
      <c r="J366" s="205">
        <f>BK366</f>
        <v>0</v>
      </c>
      <c r="K366" s="191"/>
      <c r="L366" s="196"/>
      <c r="M366" s="197"/>
      <c r="N366" s="198"/>
      <c r="O366" s="198"/>
      <c r="P366" s="199">
        <f>P367</f>
        <v>0</v>
      </c>
      <c r="Q366" s="198"/>
      <c r="R366" s="199">
        <f>R367</f>
        <v>0</v>
      </c>
      <c r="S366" s="198"/>
      <c r="T366" s="200">
        <f>T367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1" t="s">
        <v>80</v>
      </c>
      <c r="AT366" s="202" t="s">
        <v>71</v>
      </c>
      <c r="AU366" s="202" t="s">
        <v>82</v>
      </c>
      <c r="AY366" s="201" t="s">
        <v>159</v>
      </c>
      <c r="BK366" s="203">
        <f>BK367</f>
        <v>0</v>
      </c>
    </row>
    <row r="367" s="2" customFormat="1" ht="16.5" customHeight="1">
      <c r="A367" s="40"/>
      <c r="B367" s="41"/>
      <c r="C367" s="206" t="s">
        <v>1138</v>
      </c>
      <c r="D367" s="206" t="s">
        <v>161</v>
      </c>
      <c r="E367" s="207" t="s">
        <v>3000</v>
      </c>
      <c r="F367" s="208" t="s">
        <v>3001</v>
      </c>
      <c r="G367" s="209" t="s">
        <v>263</v>
      </c>
      <c r="H367" s="210">
        <v>7</v>
      </c>
      <c r="I367" s="211"/>
      <c r="J367" s="212">
        <f>ROUND(I367*H367,2)</f>
        <v>0</v>
      </c>
      <c r="K367" s="208" t="s">
        <v>19</v>
      </c>
      <c r="L367" s="46"/>
      <c r="M367" s="213" t="s">
        <v>19</v>
      </c>
      <c r="N367" s="214" t="s">
        <v>43</v>
      </c>
      <c r="O367" s="86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166</v>
      </c>
      <c r="AT367" s="217" t="s">
        <v>161</v>
      </c>
      <c r="AU367" s="217" t="s">
        <v>174</v>
      </c>
      <c r="AY367" s="19" t="s">
        <v>159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80</v>
      </c>
      <c r="BK367" s="218">
        <f>ROUND(I367*H367,2)</f>
        <v>0</v>
      </c>
      <c r="BL367" s="19" t="s">
        <v>166</v>
      </c>
      <c r="BM367" s="217" t="s">
        <v>1935</v>
      </c>
    </row>
    <row r="368" s="12" customFormat="1" ht="22.8" customHeight="1">
      <c r="A368" s="12"/>
      <c r="B368" s="190"/>
      <c r="C368" s="191"/>
      <c r="D368" s="192" t="s">
        <v>71</v>
      </c>
      <c r="E368" s="204" t="s">
        <v>3002</v>
      </c>
      <c r="F368" s="204" t="s">
        <v>3003</v>
      </c>
      <c r="G368" s="191"/>
      <c r="H368" s="191"/>
      <c r="I368" s="194"/>
      <c r="J368" s="205">
        <f>BK368</f>
        <v>0</v>
      </c>
      <c r="K368" s="191"/>
      <c r="L368" s="196"/>
      <c r="M368" s="197"/>
      <c r="N368" s="198"/>
      <c r="O368" s="198"/>
      <c r="P368" s="199">
        <f>P369</f>
        <v>0</v>
      </c>
      <c r="Q368" s="198"/>
      <c r="R368" s="199">
        <f>R369</f>
        <v>0</v>
      </c>
      <c r="S368" s="198"/>
      <c r="T368" s="200">
        <f>T369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1" t="s">
        <v>80</v>
      </c>
      <c r="AT368" s="202" t="s">
        <v>71</v>
      </c>
      <c r="AU368" s="202" t="s">
        <v>80</v>
      </c>
      <c r="AY368" s="201" t="s">
        <v>159</v>
      </c>
      <c r="BK368" s="203">
        <f>BK369</f>
        <v>0</v>
      </c>
    </row>
    <row r="369" s="2" customFormat="1" ht="16.5" customHeight="1">
      <c r="A369" s="40"/>
      <c r="B369" s="41"/>
      <c r="C369" s="206" t="s">
        <v>1143</v>
      </c>
      <c r="D369" s="206" t="s">
        <v>161</v>
      </c>
      <c r="E369" s="207" t="s">
        <v>3004</v>
      </c>
      <c r="F369" s="208" t="s">
        <v>3005</v>
      </c>
      <c r="G369" s="209" t="s">
        <v>235</v>
      </c>
      <c r="H369" s="210">
        <v>1</v>
      </c>
      <c r="I369" s="211"/>
      <c r="J369" s="212">
        <f>ROUND(I369*H369,2)</f>
        <v>0</v>
      </c>
      <c r="K369" s="208" t="s">
        <v>19</v>
      </c>
      <c r="L369" s="46"/>
      <c r="M369" s="283" t="s">
        <v>19</v>
      </c>
      <c r="N369" s="284" t="s">
        <v>43</v>
      </c>
      <c r="O369" s="285"/>
      <c r="P369" s="286">
        <f>O369*H369</f>
        <v>0</v>
      </c>
      <c r="Q369" s="286">
        <v>0</v>
      </c>
      <c r="R369" s="286">
        <f>Q369*H369</f>
        <v>0</v>
      </c>
      <c r="S369" s="286">
        <v>0</v>
      </c>
      <c r="T369" s="287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166</v>
      </c>
      <c r="AT369" s="217" t="s">
        <v>161</v>
      </c>
      <c r="AU369" s="217" t="s">
        <v>82</v>
      </c>
      <c r="AY369" s="19" t="s">
        <v>159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80</v>
      </c>
      <c r="BK369" s="218">
        <f>ROUND(I369*H369,2)</f>
        <v>0</v>
      </c>
      <c r="BL369" s="19" t="s">
        <v>166</v>
      </c>
      <c r="BM369" s="217" t="s">
        <v>1945</v>
      </c>
    </row>
    <row r="370" s="2" customFormat="1" ht="6.96" customHeight="1">
      <c r="A370" s="40"/>
      <c r="B370" s="61"/>
      <c r="C370" s="62"/>
      <c r="D370" s="62"/>
      <c r="E370" s="62"/>
      <c r="F370" s="62"/>
      <c r="G370" s="62"/>
      <c r="H370" s="62"/>
      <c r="I370" s="62"/>
      <c r="J370" s="62"/>
      <c r="K370" s="62"/>
      <c r="L370" s="46"/>
      <c r="M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</row>
  </sheetData>
  <sheetProtection sheet="1" autoFilter="0" formatColumns="0" formatRows="0" objects="1" scenarios="1" spinCount="100000" saltValue="Psqjrh26Vzrj6AO4tp0pOuy72yZgR5Z3onSR8Sa2U+sFmpF1JYxNmuTWgrevTVbxvlS48J+e21ypHDHq6TK7kg==" hashValue="V5HJ8WpfOUk/PjJzE+H//ME0JLAXDghqob70pQfGnzVsSwvKZjlc4D4I2LNUcJuRegcz4hMP+OPEehQrijzj9w==" algorithmName="SHA-512" password="CEE1"/>
  <autoFilter ref="C141:K369"/>
  <mergeCells count="9">
    <mergeCell ref="E7:H7"/>
    <mergeCell ref="E9:H9"/>
    <mergeCell ref="E18:H18"/>
    <mergeCell ref="E27:H27"/>
    <mergeCell ref="E48:H48"/>
    <mergeCell ref="E50:H50"/>
    <mergeCell ref="E132:H132"/>
    <mergeCell ref="E134:H13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Cestmistrovství Telč - modernizace dílen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3006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18. 5. 2020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2346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ROUND((SUM(BE92:BE200)),  2)</f>
        <v>0</v>
      </c>
      <c r="G33" s="40"/>
      <c r="H33" s="40"/>
      <c r="I33" s="150">
        <v>0.20999999999999999</v>
      </c>
      <c r="J33" s="149">
        <f>ROUND(((SUM(BE92:BE200))*I33),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ROUND((SUM(BF92:BF200)),  2)</f>
        <v>0</v>
      </c>
      <c r="G34" s="40"/>
      <c r="H34" s="40"/>
      <c r="I34" s="150">
        <v>0.14999999999999999</v>
      </c>
      <c r="J34" s="149">
        <f>ROUND(((SUM(BF92:BF200))*I34),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ROUND((SUM(BG92:BG200)),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ROUND((SUM(BH92:BH200)),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ROUND((SUM(BI92:BI200)),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Cestmistrovství Telč - modernizace dílen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Vzduchotechniká zařízení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Telč</v>
      </c>
      <c r="G52" s="42"/>
      <c r="H52" s="42"/>
      <c r="I52" s="34" t="s">
        <v>23</v>
      </c>
      <c r="J52" s="74" t="str">
        <f>IF(J12="","",J12)</f>
        <v>18. 5. 2020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přísp.org., 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Ing.Jiří Jánský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3007</v>
      </c>
      <c r="E60" s="170"/>
      <c r="F60" s="170"/>
      <c r="G60" s="170"/>
      <c r="H60" s="170"/>
      <c r="I60" s="170"/>
      <c r="J60" s="171">
        <f>J93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3008</v>
      </c>
      <c r="E61" s="176"/>
      <c r="F61" s="176"/>
      <c r="G61" s="176"/>
      <c r="H61" s="176"/>
      <c r="I61" s="176"/>
      <c r="J61" s="177">
        <f>J94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3009</v>
      </c>
      <c r="E62" s="176"/>
      <c r="F62" s="176"/>
      <c r="G62" s="176"/>
      <c r="H62" s="176"/>
      <c r="I62" s="176"/>
      <c r="J62" s="177">
        <f>J110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3"/>
      <c r="C63" s="174"/>
      <c r="D63" s="175" t="s">
        <v>3010</v>
      </c>
      <c r="E63" s="176"/>
      <c r="F63" s="176"/>
      <c r="G63" s="176"/>
      <c r="H63" s="176"/>
      <c r="I63" s="176"/>
      <c r="J63" s="177">
        <f>J121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3"/>
      <c r="C64" s="174"/>
      <c r="D64" s="175" t="s">
        <v>3011</v>
      </c>
      <c r="E64" s="176"/>
      <c r="F64" s="176"/>
      <c r="G64" s="176"/>
      <c r="H64" s="176"/>
      <c r="I64" s="176"/>
      <c r="J64" s="177">
        <f>J128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3012</v>
      </c>
      <c r="E65" s="176"/>
      <c r="F65" s="176"/>
      <c r="G65" s="176"/>
      <c r="H65" s="176"/>
      <c r="I65" s="176"/>
      <c r="J65" s="177">
        <f>J133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3009</v>
      </c>
      <c r="E66" s="176"/>
      <c r="F66" s="176"/>
      <c r="G66" s="176"/>
      <c r="H66" s="176"/>
      <c r="I66" s="176"/>
      <c r="J66" s="177">
        <f>J146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3"/>
      <c r="C67" s="174"/>
      <c r="D67" s="175" t="s">
        <v>3010</v>
      </c>
      <c r="E67" s="176"/>
      <c r="F67" s="176"/>
      <c r="G67" s="176"/>
      <c r="H67" s="176"/>
      <c r="I67" s="176"/>
      <c r="J67" s="177">
        <f>J170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3"/>
      <c r="C68" s="174"/>
      <c r="D68" s="175" t="s">
        <v>3011</v>
      </c>
      <c r="E68" s="176"/>
      <c r="F68" s="176"/>
      <c r="G68" s="176"/>
      <c r="H68" s="176"/>
      <c r="I68" s="176"/>
      <c r="J68" s="177">
        <f>J175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3013</v>
      </c>
      <c r="E69" s="176"/>
      <c r="F69" s="176"/>
      <c r="G69" s="176"/>
      <c r="H69" s="176"/>
      <c r="I69" s="176"/>
      <c r="J69" s="177">
        <f>J180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3"/>
      <c r="C70" s="174"/>
      <c r="D70" s="175" t="s">
        <v>3014</v>
      </c>
      <c r="E70" s="176"/>
      <c r="F70" s="176"/>
      <c r="G70" s="176"/>
      <c r="H70" s="176"/>
      <c r="I70" s="176"/>
      <c r="J70" s="177">
        <f>J190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3"/>
      <c r="C71" s="174"/>
      <c r="D71" s="175" t="s">
        <v>3011</v>
      </c>
      <c r="E71" s="176"/>
      <c r="F71" s="176"/>
      <c r="G71" s="176"/>
      <c r="H71" s="176"/>
      <c r="I71" s="176"/>
      <c r="J71" s="177">
        <f>J195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3015</v>
      </c>
      <c r="E72" s="176"/>
      <c r="F72" s="176"/>
      <c r="G72" s="176"/>
      <c r="H72" s="176"/>
      <c r="I72" s="176"/>
      <c r="J72" s="177">
        <f>J199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144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62" t="str">
        <f>E7</f>
        <v>Cestmistrovství Telč - modernizace dílen</v>
      </c>
      <c r="F82" s="34"/>
      <c r="G82" s="34"/>
      <c r="H82" s="34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103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05 - Vzduchotechniká zařízení</v>
      </c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Telč</v>
      </c>
      <c r="G86" s="42"/>
      <c r="H86" s="42"/>
      <c r="I86" s="34" t="s">
        <v>23</v>
      </c>
      <c r="J86" s="74" t="str">
        <f>IF(J12="","",J12)</f>
        <v>18. 5. 2020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4" t="s">
        <v>25</v>
      </c>
      <c r="D88" s="42"/>
      <c r="E88" s="42"/>
      <c r="F88" s="29" t="str">
        <f>E15</f>
        <v>KSÚSV, přísp.org., Kosovská 1122/16, Jihlava 58601</v>
      </c>
      <c r="G88" s="42"/>
      <c r="H88" s="42"/>
      <c r="I88" s="34" t="s">
        <v>31</v>
      </c>
      <c r="J88" s="38" t="str">
        <f>E21</f>
        <v>Ing.Josef Slabý, Arnolec 30, Jamné 58827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29</v>
      </c>
      <c r="D89" s="42"/>
      <c r="E89" s="42"/>
      <c r="F89" s="29" t="str">
        <f>IF(E18="","",E18)</f>
        <v>Vyplň údaj</v>
      </c>
      <c r="G89" s="42"/>
      <c r="H89" s="42"/>
      <c r="I89" s="34" t="s">
        <v>34</v>
      </c>
      <c r="J89" s="38" t="str">
        <f>E24</f>
        <v>Ing.Jiří Jánský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9"/>
      <c r="B91" s="180"/>
      <c r="C91" s="181" t="s">
        <v>145</v>
      </c>
      <c r="D91" s="182" t="s">
        <v>57</v>
      </c>
      <c r="E91" s="182" t="s">
        <v>53</v>
      </c>
      <c r="F91" s="182" t="s">
        <v>54</v>
      </c>
      <c r="G91" s="182" t="s">
        <v>146</v>
      </c>
      <c r="H91" s="182" t="s">
        <v>147</v>
      </c>
      <c r="I91" s="182" t="s">
        <v>148</v>
      </c>
      <c r="J91" s="182" t="s">
        <v>107</v>
      </c>
      <c r="K91" s="183" t="s">
        <v>149</v>
      </c>
      <c r="L91" s="184"/>
      <c r="M91" s="94" t="s">
        <v>19</v>
      </c>
      <c r="N91" s="95" t="s">
        <v>42</v>
      </c>
      <c r="O91" s="95" t="s">
        <v>150</v>
      </c>
      <c r="P91" s="95" t="s">
        <v>151</v>
      </c>
      <c r="Q91" s="95" t="s">
        <v>152</v>
      </c>
      <c r="R91" s="95" t="s">
        <v>153</v>
      </c>
      <c r="S91" s="95" t="s">
        <v>154</v>
      </c>
      <c r="T91" s="96" t="s">
        <v>155</v>
      </c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40"/>
      <c r="B92" s="41"/>
      <c r="C92" s="101" t="s">
        <v>156</v>
      </c>
      <c r="D92" s="42"/>
      <c r="E92" s="42"/>
      <c r="F92" s="42"/>
      <c r="G92" s="42"/>
      <c r="H92" s="42"/>
      <c r="I92" s="42"/>
      <c r="J92" s="185">
        <f>BK92</f>
        <v>0</v>
      </c>
      <c r="K92" s="42"/>
      <c r="L92" s="46"/>
      <c r="M92" s="97"/>
      <c r="N92" s="186"/>
      <c r="O92" s="98"/>
      <c r="P92" s="187">
        <f>P93</f>
        <v>0</v>
      </c>
      <c r="Q92" s="98"/>
      <c r="R92" s="187">
        <f>R93</f>
        <v>0</v>
      </c>
      <c r="S92" s="98"/>
      <c r="T92" s="188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71</v>
      </c>
      <c r="AU92" s="19" t="s">
        <v>108</v>
      </c>
      <c r="BK92" s="189">
        <f>BK93</f>
        <v>0</v>
      </c>
    </row>
    <row r="93" s="12" customFormat="1" ht="25.92" customHeight="1">
      <c r="A93" s="12"/>
      <c r="B93" s="190"/>
      <c r="C93" s="191"/>
      <c r="D93" s="192" t="s">
        <v>71</v>
      </c>
      <c r="E93" s="193" t="s">
        <v>2357</v>
      </c>
      <c r="F93" s="193" t="s">
        <v>3016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P94+P133+P180+P199</f>
        <v>0</v>
      </c>
      <c r="Q93" s="198"/>
      <c r="R93" s="199">
        <f>R94+R133+R180+R199</f>
        <v>0</v>
      </c>
      <c r="S93" s="198"/>
      <c r="T93" s="200">
        <f>T94+T133+T180+T199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80</v>
      </c>
      <c r="AT93" s="202" t="s">
        <v>71</v>
      </c>
      <c r="AU93" s="202" t="s">
        <v>72</v>
      </c>
      <c r="AY93" s="201" t="s">
        <v>159</v>
      </c>
      <c r="BK93" s="203">
        <f>BK94+BK133+BK180+BK199</f>
        <v>0</v>
      </c>
    </row>
    <row r="94" s="12" customFormat="1" ht="22.8" customHeight="1">
      <c r="A94" s="12"/>
      <c r="B94" s="190"/>
      <c r="C94" s="191"/>
      <c r="D94" s="192" t="s">
        <v>71</v>
      </c>
      <c r="E94" s="204" t="s">
        <v>2359</v>
      </c>
      <c r="F94" s="204" t="s">
        <v>3017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P95+SUM(P96:P110)+P121+P128</f>
        <v>0</v>
      </c>
      <c r="Q94" s="198"/>
      <c r="R94" s="199">
        <f>R95+SUM(R96:R110)+R121+R128</f>
        <v>0</v>
      </c>
      <c r="S94" s="198"/>
      <c r="T94" s="200">
        <f>T95+SUM(T96:T110)+T121+T128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80</v>
      </c>
      <c r="AT94" s="202" t="s">
        <v>71</v>
      </c>
      <c r="AU94" s="202" t="s">
        <v>80</v>
      </c>
      <c r="AY94" s="201" t="s">
        <v>159</v>
      </c>
      <c r="BK94" s="203">
        <f>BK95+SUM(BK96:BK110)+BK121+BK128</f>
        <v>0</v>
      </c>
    </row>
    <row r="95" s="2" customFormat="1" ht="55.5" customHeight="1">
      <c r="A95" s="40"/>
      <c r="B95" s="41"/>
      <c r="C95" s="206" t="s">
        <v>80</v>
      </c>
      <c r="D95" s="206" t="s">
        <v>161</v>
      </c>
      <c r="E95" s="207" t="s">
        <v>3018</v>
      </c>
      <c r="F95" s="208" t="s">
        <v>3019</v>
      </c>
      <c r="G95" s="209" t="s">
        <v>2416</v>
      </c>
      <c r="H95" s="210">
        <v>1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43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166</v>
      </c>
      <c r="AT95" s="217" t="s">
        <v>161</v>
      </c>
      <c r="AU95" s="217" t="s">
        <v>82</v>
      </c>
      <c r="AY95" s="19" t="s">
        <v>159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166</v>
      </c>
      <c r="BM95" s="217" t="s">
        <v>82</v>
      </c>
    </row>
    <row r="96" s="2" customFormat="1" ht="16.5" customHeight="1">
      <c r="A96" s="40"/>
      <c r="B96" s="41"/>
      <c r="C96" s="206" t="s">
        <v>82</v>
      </c>
      <c r="D96" s="206" t="s">
        <v>161</v>
      </c>
      <c r="E96" s="207" t="s">
        <v>3020</v>
      </c>
      <c r="F96" s="208" t="s">
        <v>3021</v>
      </c>
      <c r="G96" s="209" t="s">
        <v>3022</v>
      </c>
      <c r="H96" s="210">
        <v>1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166</v>
      </c>
      <c r="AT96" s="217" t="s">
        <v>161</v>
      </c>
      <c r="AU96" s="217" t="s">
        <v>82</v>
      </c>
      <c r="AY96" s="19" t="s">
        <v>159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166</v>
      </c>
      <c r="BM96" s="217" t="s">
        <v>166</v>
      </c>
    </row>
    <row r="97" s="2" customFormat="1" ht="16.5" customHeight="1">
      <c r="A97" s="40"/>
      <c r="B97" s="41"/>
      <c r="C97" s="206" t="s">
        <v>174</v>
      </c>
      <c r="D97" s="206" t="s">
        <v>161</v>
      </c>
      <c r="E97" s="207" t="s">
        <v>3023</v>
      </c>
      <c r="F97" s="208" t="s">
        <v>3024</v>
      </c>
      <c r="G97" s="209" t="s">
        <v>2363</v>
      </c>
      <c r="H97" s="210">
        <v>1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166</v>
      </c>
      <c r="AT97" s="217" t="s">
        <v>161</v>
      </c>
      <c r="AU97" s="217" t="s">
        <v>82</v>
      </c>
      <c r="AY97" s="19" t="s">
        <v>159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166</v>
      </c>
      <c r="BM97" s="217" t="s">
        <v>199</v>
      </c>
    </row>
    <row r="98" s="2" customFormat="1" ht="16.5" customHeight="1">
      <c r="A98" s="40"/>
      <c r="B98" s="41"/>
      <c r="C98" s="206" t="s">
        <v>166</v>
      </c>
      <c r="D98" s="206" t="s">
        <v>161</v>
      </c>
      <c r="E98" s="207" t="s">
        <v>3025</v>
      </c>
      <c r="F98" s="208" t="s">
        <v>3026</v>
      </c>
      <c r="G98" s="209" t="s">
        <v>2363</v>
      </c>
      <c r="H98" s="210">
        <v>1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166</v>
      </c>
      <c r="AT98" s="217" t="s">
        <v>161</v>
      </c>
      <c r="AU98" s="217" t="s">
        <v>82</v>
      </c>
      <c r="AY98" s="19" t="s">
        <v>159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166</v>
      </c>
      <c r="BM98" s="217" t="s">
        <v>210</v>
      </c>
    </row>
    <row r="99" s="2" customFormat="1" ht="16.5" customHeight="1">
      <c r="A99" s="40"/>
      <c r="B99" s="41"/>
      <c r="C99" s="206" t="s">
        <v>194</v>
      </c>
      <c r="D99" s="206" t="s">
        <v>161</v>
      </c>
      <c r="E99" s="207" t="s">
        <v>3027</v>
      </c>
      <c r="F99" s="208" t="s">
        <v>3028</v>
      </c>
      <c r="G99" s="209" t="s">
        <v>2363</v>
      </c>
      <c r="H99" s="210">
        <v>6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166</v>
      </c>
      <c r="AT99" s="217" t="s">
        <v>161</v>
      </c>
      <c r="AU99" s="217" t="s">
        <v>82</v>
      </c>
      <c r="AY99" s="19" t="s">
        <v>159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166</v>
      </c>
      <c r="BM99" s="217" t="s">
        <v>226</v>
      </c>
    </row>
    <row r="100" s="2" customFormat="1" ht="16.5" customHeight="1">
      <c r="A100" s="40"/>
      <c r="B100" s="41"/>
      <c r="C100" s="206" t="s">
        <v>199</v>
      </c>
      <c r="D100" s="206" t="s">
        <v>161</v>
      </c>
      <c r="E100" s="207" t="s">
        <v>3029</v>
      </c>
      <c r="F100" s="208" t="s">
        <v>3030</v>
      </c>
      <c r="G100" s="209" t="s">
        <v>2363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166</v>
      </c>
      <c r="AT100" s="217" t="s">
        <v>161</v>
      </c>
      <c r="AU100" s="217" t="s">
        <v>82</v>
      </c>
      <c r="AY100" s="19" t="s">
        <v>159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166</v>
      </c>
      <c r="BM100" s="217" t="s">
        <v>238</v>
      </c>
    </row>
    <row r="101" s="2" customFormat="1" ht="16.5" customHeight="1">
      <c r="A101" s="40"/>
      <c r="B101" s="41"/>
      <c r="C101" s="206" t="s">
        <v>204</v>
      </c>
      <c r="D101" s="206" t="s">
        <v>161</v>
      </c>
      <c r="E101" s="207" t="s">
        <v>3031</v>
      </c>
      <c r="F101" s="208" t="s">
        <v>3032</v>
      </c>
      <c r="G101" s="209" t="s">
        <v>2363</v>
      </c>
      <c r="H101" s="210">
        <v>1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166</v>
      </c>
      <c r="AT101" s="217" t="s">
        <v>161</v>
      </c>
      <c r="AU101" s="217" t="s">
        <v>82</v>
      </c>
      <c r="AY101" s="19" t="s">
        <v>159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166</v>
      </c>
      <c r="BM101" s="217" t="s">
        <v>248</v>
      </c>
    </row>
    <row r="102" s="2" customFormat="1" ht="66.75" customHeight="1">
      <c r="A102" s="40"/>
      <c r="B102" s="41"/>
      <c r="C102" s="206" t="s">
        <v>210</v>
      </c>
      <c r="D102" s="206" t="s">
        <v>161</v>
      </c>
      <c r="E102" s="207" t="s">
        <v>3033</v>
      </c>
      <c r="F102" s="208" t="s">
        <v>3034</v>
      </c>
      <c r="G102" s="209" t="s">
        <v>2363</v>
      </c>
      <c r="H102" s="210">
        <v>1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166</v>
      </c>
      <c r="AT102" s="217" t="s">
        <v>161</v>
      </c>
      <c r="AU102" s="217" t="s">
        <v>82</v>
      </c>
      <c r="AY102" s="19" t="s">
        <v>159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166</v>
      </c>
      <c r="BM102" s="217" t="s">
        <v>260</v>
      </c>
    </row>
    <row r="103" s="2" customFormat="1" ht="78" customHeight="1">
      <c r="A103" s="40"/>
      <c r="B103" s="41"/>
      <c r="C103" s="206" t="s">
        <v>216</v>
      </c>
      <c r="D103" s="206" t="s">
        <v>161</v>
      </c>
      <c r="E103" s="207" t="s">
        <v>3035</v>
      </c>
      <c r="F103" s="208" t="s">
        <v>3036</v>
      </c>
      <c r="G103" s="209" t="s">
        <v>2363</v>
      </c>
      <c r="H103" s="210">
        <v>1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166</v>
      </c>
      <c r="AT103" s="217" t="s">
        <v>161</v>
      </c>
      <c r="AU103" s="217" t="s">
        <v>82</v>
      </c>
      <c r="AY103" s="19" t="s">
        <v>159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166</v>
      </c>
      <c r="BM103" s="217" t="s">
        <v>273</v>
      </c>
    </row>
    <row r="104" s="2" customFormat="1" ht="16.5" customHeight="1">
      <c r="A104" s="40"/>
      <c r="B104" s="41"/>
      <c r="C104" s="206" t="s">
        <v>226</v>
      </c>
      <c r="D104" s="206" t="s">
        <v>161</v>
      </c>
      <c r="E104" s="207" t="s">
        <v>3037</v>
      </c>
      <c r="F104" s="208" t="s">
        <v>3038</v>
      </c>
      <c r="G104" s="209" t="s">
        <v>2363</v>
      </c>
      <c r="H104" s="210">
        <v>2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166</v>
      </c>
      <c r="AT104" s="217" t="s">
        <v>161</v>
      </c>
      <c r="AU104" s="217" t="s">
        <v>82</v>
      </c>
      <c r="AY104" s="19" t="s">
        <v>159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166</v>
      </c>
      <c r="BM104" s="217" t="s">
        <v>284</v>
      </c>
    </row>
    <row r="105" s="2" customFormat="1" ht="16.5" customHeight="1">
      <c r="A105" s="40"/>
      <c r="B105" s="41"/>
      <c r="C105" s="206" t="s">
        <v>232</v>
      </c>
      <c r="D105" s="206" t="s">
        <v>161</v>
      </c>
      <c r="E105" s="207" t="s">
        <v>3039</v>
      </c>
      <c r="F105" s="208" t="s">
        <v>3040</v>
      </c>
      <c r="G105" s="209" t="s">
        <v>2363</v>
      </c>
      <c r="H105" s="210">
        <v>2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166</v>
      </c>
      <c r="AT105" s="217" t="s">
        <v>161</v>
      </c>
      <c r="AU105" s="217" t="s">
        <v>82</v>
      </c>
      <c r="AY105" s="19" t="s">
        <v>159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166</v>
      </c>
      <c r="BM105" s="217" t="s">
        <v>296</v>
      </c>
    </row>
    <row r="106" s="2" customFormat="1" ht="16.5" customHeight="1">
      <c r="A106" s="40"/>
      <c r="B106" s="41"/>
      <c r="C106" s="206" t="s">
        <v>238</v>
      </c>
      <c r="D106" s="206" t="s">
        <v>161</v>
      </c>
      <c r="E106" s="207" t="s">
        <v>3041</v>
      </c>
      <c r="F106" s="208" t="s">
        <v>3042</v>
      </c>
      <c r="G106" s="209" t="s">
        <v>2363</v>
      </c>
      <c r="H106" s="210">
        <v>1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166</v>
      </c>
      <c r="AT106" s="217" t="s">
        <v>161</v>
      </c>
      <c r="AU106" s="217" t="s">
        <v>82</v>
      </c>
      <c r="AY106" s="19" t="s">
        <v>159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166</v>
      </c>
      <c r="BM106" s="217" t="s">
        <v>310</v>
      </c>
    </row>
    <row r="107" s="2" customFormat="1" ht="16.5" customHeight="1">
      <c r="A107" s="40"/>
      <c r="B107" s="41"/>
      <c r="C107" s="206" t="s">
        <v>244</v>
      </c>
      <c r="D107" s="206" t="s">
        <v>161</v>
      </c>
      <c r="E107" s="207" t="s">
        <v>3043</v>
      </c>
      <c r="F107" s="208" t="s">
        <v>3044</v>
      </c>
      <c r="G107" s="209" t="s">
        <v>413</v>
      </c>
      <c r="H107" s="210">
        <v>2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166</v>
      </c>
      <c r="AT107" s="217" t="s">
        <v>161</v>
      </c>
      <c r="AU107" s="217" t="s">
        <v>82</v>
      </c>
      <c r="AY107" s="19" t="s">
        <v>159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166</v>
      </c>
      <c r="BM107" s="217" t="s">
        <v>332</v>
      </c>
    </row>
    <row r="108" s="2" customFormat="1" ht="16.5" customHeight="1">
      <c r="A108" s="40"/>
      <c r="B108" s="41"/>
      <c r="C108" s="206" t="s">
        <v>248</v>
      </c>
      <c r="D108" s="206" t="s">
        <v>161</v>
      </c>
      <c r="E108" s="207" t="s">
        <v>3045</v>
      </c>
      <c r="F108" s="208" t="s">
        <v>3046</v>
      </c>
      <c r="G108" s="209" t="s">
        <v>2413</v>
      </c>
      <c r="H108" s="210">
        <v>100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166</v>
      </c>
      <c r="AT108" s="217" t="s">
        <v>161</v>
      </c>
      <c r="AU108" s="217" t="s">
        <v>82</v>
      </c>
      <c r="AY108" s="19" t="s">
        <v>159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166</v>
      </c>
      <c r="BM108" s="217" t="s">
        <v>374</v>
      </c>
    </row>
    <row r="109" s="2" customFormat="1" ht="16.5" customHeight="1">
      <c r="A109" s="40"/>
      <c r="B109" s="41"/>
      <c r="C109" s="206" t="s">
        <v>8</v>
      </c>
      <c r="D109" s="206" t="s">
        <v>161</v>
      </c>
      <c r="E109" s="207" t="s">
        <v>3047</v>
      </c>
      <c r="F109" s="208" t="s">
        <v>3048</v>
      </c>
      <c r="G109" s="209" t="s">
        <v>2416</v>
      </c>
      <c r="H109" s="210">
        <v>1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166</v>
      </c>
      <c r="AT109" s="217" t="s">
        <v>161</v>
      </c>
      <c r="AU109" s="217" t="s">
        <v>82</v>
      </c>
      <c r="AY109" s="19" t="s">
        <v>159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166</v>
      </c>
      <c r="BM109" s="217" t="s">
        <v>382</v>
      </c>
    </row>
    <row r="110" s="12" customFormat="1" ht="20.88" customHeight="1">
      <c r="A110" s="12"/>
      <c r="B110" s="190"/>
      <c r="C110" s="191"/>
      <c r="D110" s="192" t="s">
        <v>71</v>
      </c>
      <c r="E110" s="204" t="s">
        <v>2382</v>
      </c>
      <c r="F110" s="204" t="s">
        <v>3049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SUM(P111:P120)</f>
        <v>0</v>
      </c>
      <c r="Q110" s="198"/>
      <c r="R110" s="199">
        <f>SUM(R111:R120)</f>
        <v>0</v>
      </c>
      <c r="S110" s="198"/>
      <c r="T110" s="200">
        <f>SUM(T111:T120)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80</v>
      </c>
      <c r="AT110" s="202" t="s">
        <v>71</v>
      </c>
      <c r="AU110" s="202" t="s">
        <v>82</v>
      </c>
      <c r="AY110" s="201" t="s">
        <v>159</v>
      </c>
      <c r="BK110" s="203">
        <f>SUM(BK111:BK120)</f>
        <v>0</v>
      </c>
    </row>
    <row r="111" s="2" customFormat="1" ht="21.75" customHeight="1">
      <c r="A111" s="40"/>
      <c r="B111" s="41"/>
      <c r="C111" s="206" t="s">
        <v>260</v>
      </c>
      <c r="D111" s="206" t="s">
        <v>161</v>
      </c>
      <c r="E111" s="207" t="s">
        <v>3050</v>
      </c>
      <c r="F111" s="208" t="s">
        <v>3051</v>
      </c>
      <c r="G111" s="209" t="s">
        <v>2491</v>
      </c>
      <c r="H111" s="210">
        <v>62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166</v>
      </c>
      <c r="AT111" s="217" t="s">
        <v>161</v>
      </c>
      <c r="AU111" s="217" t="s">
        <v>174</v>
      </c>
      <c r="AY111" s="19" t="s">
        <v>159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166</v>
      </c>
      <c r="BM111" s="217" t="s">
        <v>407</v>
      </c>
    </row>
    <row r="112" s="2" customFormat="1" ht="16.5" customHeight="1">
      <c r="A112" s="40"/>
      <c r="B112" s="41"/>
      <c r="C112" s="206" t="s">
        <v>267</v>
      </c>
      <c r="D112" s="206" t="s">
        <v>161</v>
      </c>
      <c r="E112" s="207" t="s">
        <v>3052</v>
      </c>
      <c r="F112" s="208" t="s">
        <v>3053</v>
      </c>
      <c r="G112" s="209" t="s">
        <v>413</v>
      </c>
      <c r="H112" s="210">
        <v>6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166</v>
      </c>
      <c r="AT112" s="217" t="s">
        <v>161</v>
      </c>
      <c r="AU112" s="217" t="s">
        <v>174</v>
      </c>
      <c r="AY112" s="19" t="s">
        <v>159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166</v>
      </c>
      <c r="BM112" s="217" t="s">
        <v>418</v>
      </c>
    </row>
    <row r="113" s="2" customFormat="1" ht="16.5" customHeight="1">
      <c r="A113" s="40"/>
      <c r="B113" s="41"/>
      <c r="C113" s="206" t="s">
        <v>273</v>
      </c>
      <c r="D113" s="206" t="s">
        <v>161</v>
      </c>
      <c r="E113" s="207" t="s">
        <v>3054</v>
      </c>
      <c r="F113" s="208" t="s">
        <v>3055</v>
      </c>
      <c r="G113" s="209" t="s">
        <v>413</v>
      </c>
      <c r="H113" s="210">
        <v>1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166</v>
      </c>
      <c r="AT113" s="217" t="s">
        <v>161</v>
      </c>
      <c r="AU113" s="217" t="s">
        <v>174</v>
      </c>
      <c r="AY113" s="19" t="s">
        <v>159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166</v>
      </c>
      <c r="BM113" s="217" t="s">
        <v>428</v>
      </c>
    </row>
    <row r="114" s="2" customFormat="1" ht="16.5" customHeight="1">
      <c r="A114" s="40"/>
      <c r="B114" s="41"/>
      <c r="C114" s="206" t="s">
        <v>278</v>
      </c>
      <c r="D114" s="206" t="s">
        <v>161</v>
      </c>
      <c r="E114" s="207" t="s">
        <v>3056</v>
      </c>
      <c r="F114" s="208" t="s">
        <v>3057</v>
      </c>
      <c r="G114" s="209" t="s">
        <v>413</v>
      </c>
      <c r="H114" s="210">
        <v>20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166</v>
      </c>
      <c r="AT114" s="217" t="s">
        <v>161</v>
      </c>
      <c r="AU114" s="217" t="s">
        <v>174</v>
      </c>
      <c r="AY114" s="19" t="s">
        <v>159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166</v>
      </c>
      <c r="BM114" s="217" t="s">
        <v>437</v>
      </c>
    </row>
    <row r="115" s="2" customFormat="1" ht="16.5" customHeight="1">
      <c r="A115" s="40"/>
      <c r="B115" s="41"/>
      <c r="C115" s="206" t="s">
        <v>284</v>
      </c>
      <c r="D115" s="206" t="s">
        <v>161</v>
      </c>
      <c r="E115" s="207" t="s">
        <v>3058</v>
      </c>
      <c r="F115" s="208" t="s">
        <v>3059</v>
      </c>
      <c r="G115" s="209" t="s">
        <v>2363</v>
      </c>
      <c r="H115" s="210">
        <v>2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166</v>
      </c>
      <c r="AT115" s="217" t="s">
        <v>161</v>
      </c>
      <c r="AU115" s="217" t="s">
        <v>174</v>
      </c>
      <c r="AY115" s="19" t="s">
        <v>159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166</v>
      </c>
      <c r="BM115" s="217" t="s">
        <v>448</v>
      </c>
    </row>
    <row r="116" s="2" customFormat="1" ht="16.5" customHeight="1">
      <c r="A116" s="40"/>
      <c r="B116" s="41"/>
      <c r="C116" s="206" t="s">
        <v>7</v>
      </c>
      <c r="D116" s="206" t="s">
        <v>161</v>
      </c>
      <c r="E116" s="207" t="s">
        <v>3060</v>
      </c>
      <c r="F116" s="208" t="s">
        <v>3061</v>
      </c>
      <c r="G116" s="209" t="s">
        <v>2363</v>
      </c>
      <c r="H116" s="210">
        <v>5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166</v>
      </c>
      <c r="AT116" s="217" t="s">
        <v>161</v>
      </c>
      <c r="AU116" s="217" t="s">
        <v>174</v>
      </c>
      <c r="AY116" s="19" t="s">
        <v>159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166</v>
      </c>
      <c r="BM116" s="217" t="s">
        <v>460</v>
      </c>
    </row>
    <row r="117" s="2" customFormat="1" ht="16.5" customHeight="1">
      <c r="A117" s="40"/>
      <c r="B117" s="41"/>
      <c r="C117" s="206" t="s">
        <v>296</v>
      </c>
      <c r="D117" s="206" t="s">
        <v>161</v>
      </c>
      <c r="E117" s="207" t="s">
        <v>3062</v>
      </c>
      <c r="F117" s="208" t="s">
        <v>3063</v>
      </c>
      <c r="G117" s="209" t="s">
        <v>2363</v>
      </c>
      <c r="H117" s="210">
        <v>2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166</v>
      </c>
      <c r="AT117" s="217" t="s">
        <v>161</v>
      </c>
      <c r="AU117" s="217" t="s">
        <v>174</v>
      </c>
      <c r="AY117" s="19" t="s">
        <v>159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166</v>
      </c>
      <c r="BM117" s="217" t="s">
        <v>473</v>
      </c>
    </row>
    <row r="118" s="2" customFormat="1" ht="16.5" customHeight="1">
      <c r="A118" s="40"/>
      <c r="B118" s="41"/>
      <c r="C118" s="206" t="s">
        <v>302</v>
      </c>
      <c r="D118" s="206" t="s">
        <v>161</v>
      </c>
      <c r="E118" s="207" t="s">
        <v>3064</v>
      </c>
      <c r="F118" s="208" t="s">
        <v>3065</v>
      </c>
      <c r="G118" s="209" t="s">
        <v>2363</v>
      </c>
      <c r="H118" s="210">
        <v>1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166</v>
      </c>
      <c r="AT118" s="217" t="s">
        <v>161</v>
      </c>
      <c r="AU118" s="217" t="s">
        <v>174</v>
      </c>
      <c r="AY118" s="19" t="s">
        <v>159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166</v>
      </c>
      <c r="BM118" s="217" t="s">
        <v>483</v>
      </c>
    </row>
    <row r="119" s="2" customFormat="1" ht="16.5" customHeight="1">
      <c r="A119" s="40"/>
      <c r="B119" s="41"/>
      <c r="C119" s="206" t="s">
        <v>310</v>
      </c>
      <c r="D119" s="206" t="s">
        <v>161</v>
      </c>
      <c r="E119" s="207" t="s">
        <v>3066</v>
      </c>
      <c r="F119" s="208" t="s">
        <v>3067</v>
      </c>
      <c r="G119" s="209" t="s">
        <v>2416</v>
      </c>
      <c r="H119" s="210">
        <v>1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166</v>
      </c>
      <c r="AT119" s="217" t="s">
        <v>161</v>
      </c>
      <c r="AU119" s="217" t="s">
        <v>174</v>
      </c>
      <c r="AY119" s="19" t="s">
        <v>159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166</v>
      </c>
      <c r="BM119" s="217" t="s">
        <v>494</v>
      </c>
    </row>
    <row r="120" s="2" customFormat="1" ht="16.5" customHeight="1">
      <c r="A120" s="40"/>
      <c r="B120" s="41"/>
      <c r="C120" s="206" t="s">
        <v>328</v>
      </c>
      <c r="D120" s="206" t="s">
        <v>161</v>
      </c>
      <c r="E120" s="207" t="s">
        <v>3068</v>
      </c>
      <c r="F120" s="208" t="s">
        <v>3069</v>
      </c>
      <c r="G120" s="209" t="s">
        <v>2416</v>
      </c>
      <c r="H120" s="210">
        <v>1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166</v>
      </c>
      <c r="AT120" s="217" t="s">
        <v>161</v>
      </c>
      <c r="AU120" s="217" t="s">
        <v>174</v>
      </c>
      <c r="AY120" s="19" t="s">
        <v>159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166</v>
      </c>
      <c r="BM120" s="217" t="s">
        <v>508</v>
      </c>
    </row>
    <row r="121" s="12" customFormat="1" ht="20.88" customHeight="1">
      <c r="A121" s="12"/>
      <c r="B121" s="190"/>
      <c r="C121" s="191"/>
      <c r="D121" s="192" t="s">
        <v>71</v>
      </c>
      <c r="E121" s="204" t="s">
        <v>2421</v>
      </c>
      <c r="F121" s="204" t="s">
        <v>3070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SUM(P122:P127)</f>
        <v>0</v>
      </c>
      <c r="Q121" s="198"/>
      <c r="R121" s="199">
        <f>SUM(R122:R127)</f>
        <v>0</v>
      </c>
      <c r="S121" s="198"/>
      <c r="T121" s="200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80</v>
      </c>
      <c r="AT121" s="202" t="s">
        <v>71</v>
      </c>
      <c r="AU121" s="202" t="s">
        <v>82</v>
      </c>
      <c r="AY121" s="201" t="s">
        <v>159</v>
      </c>
      <c r="BK121" s="203">
        <f>SUM(BK122:BK127)</f>
        <v>0</v>
      </c>
    </row>
    <row r="122" s="2" customFormat="1" ht="24.15" customHeight="1">
      <c r="A122" s="40"/>
      <c r="B122" s="41"/>
      <c r="C122" s="206" t="s">
        <v>332</v>
      </c>
      <c r="D122" s="206" t="s">
        <v>161</v>
      </c>
      <c r="E122" s="207" t="s">
        <v>3071</v>
      </c>
      <c r="F122" s="208" t="s">
        <v>3072</v>
      </c>
      <c r="G122" s="209" t="s">
        <v>263</v>
      </c>
      <c r="H122" s="210">
        <v>5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166</v>
      </c>
      <c r="AT122" s="217" t="s">
        <v>161</v>
      </c>
      <c r="AU122" s="217" t="s">
        <v>174</v>
      </c>
      <c r="AY122" s="19" t="s">
        <v>159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166</v>
      </c>
      <c r="BM122" s="217" t="s">
        <v>524</v>
      </c>
    </row>
    <row r="123" s="2" customFormat="1" ht="16.5" customHeight="1">
      <c r="A123" s="40"/>
      <c r="B123" s="41"/>
      <c r="C123" s="206" t="s">
        <v>336</v>
      </c>
      <c r="D123" s="206" t="s">
        <v>161</v>
      </c>
      <c r="E123" s="207" t="s">
        <v>3073</v>
      </c>
      <c r="F123" s="208" t="s">
        <v>3074</v>
      </c>
      <c r="G123" s="209" t="s">
        <v>2491</v>
      </c>
      <c r="H123" s="210">
        <v>6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166</v>
      </c>
      <c r="AT123" s="217" t="s">
        <v>161</v>
      </c>
      <c r="AU123" s="217" t="s">
        <v>174</v>
      </c>
      <c r="AY123" s="19" t="s">
        <v>159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166</v>
      </c>
      <c r="BM123" s="217" t="s">
        <v>541</v>
      </c>
    </row>
    <row r="124" s="2" customFormat="1" ht="16.5" customHeight="1">
      <c r="A124" s="40"/>
      <c r="B124" s="41"/>
      <c r="C124" s="206" t="s">
        <v>374</v>
      </c>
      <c r="D124" s="206" t="s">
        <v>161</v>
      </c>
      <c r="E124" s="207" t="s">
        <v>3075</v>
      </c>
      <c r="F124" s="208" t="s">
        <v>3076</v>
      </c>
      <c r="G124" s="209" t="s">
        <v>2491</v>
      </c>
      <c r="H124" s="210">
        <v>5.5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166</v>
      </c>
      <c r="AT124" s="217" t="s">
        <v>161</v>
      </c>
      <c r="AU124" s="217" t="s">
        <v>174</v>
      </c>
      <c r="AY124" s="19" t="s">
        <v>159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166</v>
      </c>
      <c r="BM124" s="217" t="s">
        <v>557</v>
      </c>
    </row>
    <row r="125" s="2" customFormat="1" ht="16.5" customHeight="1">
      <c r="A125" s="40"/>
      <c r="B125" s="41"/>
      <c r="C125" s="206" t="s">
        <v>378</v>
      </c>
      <c r="D125" s="206" t="s">
        <v>161</v>
      </c>
      <c r="E125" s="207" t="s">
        <v>3077</v>
      </c>
      <c r="F125" s="208" t="s">
        <v>3078</v>
      </c>
      <c r="G125" s="209" t="s">
        <v>2491</v>
      </c>
      <c r="H125" s="210">
        <v>5.5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166</v>
      </c>
      <c r="AT125" s="217" t="s">
        <v>161</v>
      </c>
      <c r="AU125" s="217" t="s">
        <v>174</v>
      </c>
      <c r="AY125" s="19" t="s">
        <v>159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166</v>
      </c>
      <c r="BM125" s="217" t="s">
        <v>567</v>
      </c>
    </row>
    <row r="126" s="2" customFormat="1" ht="16.5" customHeight="1">
      <c r="A126" s="40"/>
      <c r="B126" s="41"/>
      <c r="C126" s="206" t="s">
        <v>382</v>
      </c>
      <c r="D126" s="206" t="s">
        <v>161</v>
      </c>
      <c r="E126" s="207" t="s">
        <v>3079</v>
      </c>
      <c r="F126" s="208" t="s">
        <v>3080</v>
      </c>
      <c r="G126" s="209" t="s">
        <v>3022</v>
      </c>
      <c r="H126" s="210">
        <v>1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166</v>
      </c>
      <c r="AT126" s="217" t="s">
        <v>161</v>
      </c>
      <c r="AU126" s="217" t="s">
        <v>174</v>
      </c>
      <c r="AY126" s="19" t="s">
        <v>159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166</v>
      </c>
      <c r="BM126" s="217" t="s">
        <v>580</v>
      </c>
    </row>
    <row r="127" s="2" customFormat="1" ht="24.15" customHeight="1">
      <c r="A127" s="40"/>
      <c r="B127" s="41"/>
      <c r="C127" s="206" t="s">
        <v>396</v>
      </c>
      <c r="D127" s="206" t="s">
        <v>161</v>
      </c>
      <c r="E127" s="207" t="s">
        <v>3081</v>
      </c>
      <c r="F127" s="208" t="s">
        <v>3082</v>
      </c>
      <c r="G127" s="209" t="s">
        <v>1593</v>
      </c>
      <c r="H127" s="279"/>
      <c r="I127" s="211"/>
      <c r="J127" s="212">
        <f>ROUND(I127*H127,2)</f>
        <v>0</v>
      </c>
      <c r="K127" s="208" t="s">
        <v>165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166</v>
      </c>
      <c r="AT127" s="217" t="s">
        <v>161</v>
      </c>
      <c r="AU127" s="217" t="s">
        <v>174</v>
      </c>
      <c r="AY127" s="19" t="s">
        <v>159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166</v>
      </c>
      <c r="BM127" s="217" t="s">
        <v>405</v>
      </c>
    </row>
    <row r="128" s="12" customFormat="1" ht="20.88" customHeight="1">
      <c r="A128" s="12"/>
      <c r="B128" s="190"/>
      <c r="C128" s="191"/>
      <c r="D128" s="192" t="s">
        <v>71</v>
      </c>
      <c r="E128" s="204" t="s">
        <v>2433</v>
      </c>
      <c r="F128" s="204" t="s">
        <v>3083</v>
      </c>
      <c r="G128" s="191"/>
      <c r="H128" s="191"/>
      <c r="I128" s="194"/>
      <c r="J128" s="205">
        <f>BK128</f>
        <v>0</v>
      </c>
      <c r="K128" s="191"/>
      <c r="L128" s="196"/>
      <c r="M128" s="197"/>
      <c r="N128" s="198"/>
      <c r="O128" s="198"/>
      <c r="P128" s="199">
        <f>SUM(P129:P132)</f>
        <v>0</v>
      </c>
      <c r="Q128" s="198"/>
      <c r="R128" s="199">
        <f>SUM(R129:R132)</f>
        <v>0</v>
      </c>
      <c r="S128" s="198"/>
      <c r="T128" s="200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80</v>
      </c>
      <c r="AT128" s="202" t="s">
        <v>71</v>
      </c>
      <c r="AU128" s="202" t="s">
        <v>82</v>
      </c>
      <c r="AY128" s="201" t="s">
        <v>159</v>
      </c>
      <c r="BK128" s="203">
        <f>SUM(BK129:BK132)</f>
        <v>0</v>
      </c>
    </row>
    <row r="129" s="2" customFormat="1" ht="16.5" customHeight="1">
      <c r="A129" s="40"/>
      <c r="B129" s="41"/>
      <c r="C129" s="206" t="s">
        <v>407</v>
      </c>
      <c r="D129" s="206" t="s">
        <v>161</v>
      </c>
      <c r="E129" s="207" t="s">
        <v>3084</v>
      </c>
      <c r="F129" s="208" t="s">
        <v>3085</v>
      </c>
      <c r="G129" s="209" t="s">
        <v>2416</v>
      </c>
      <c r="H129" s="210">
        <v>2</v>
      </c>
      <c r="I129" s="211"/>
      <c r="J129" s="212">
        <f>ROUND(I129*H129,2)</f>
        <v>0</v>
      </c>
      <c r="K129" s="208" t="s">
        <v>19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166</v>
      </c>
      <c r="AT129" s="217" t="s">
        <v>161</v>
      </c>
      <c r="AU129" s="217" t="s">
        <v>174</v>
      </c>
      <c r="AY129" s="19" t="s">
        <v>159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166</v>
      </c>
      <c r="BM129" s="217" t="s">
        <v>599</v>
      </c>
    </row>
    <row r="130" s="2" customFormat="1" ht="16.5" customHeight="1">
      <c r="A130" s="40"/>
      <c r="B130" s="41"/>
      <c r="C130" s="206" t="s">
        <v>412</v>
      </c>
      <c r="D130" s="206" t="s">
        <v>161</v>
      </c>
      <c r="E130" s="207" t="s">
        <v>3086</v>
      </c>
      <c r="F130" s="208" t="s">
        <v>3087</v>
      </c>
      <c r="G130" s="209" t="s">
        <v>2500</v>
      </c>
      <c r="H130" s="210">
        <v>8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166</v>
      </c>
      <c r="AT130" s="217" t="s">
        <v>161</v>
      </c>
      <c r="AU130" s="217" t="s">
        <v>174</v>
      </c>
      <c r="AY130" s="19" t="s">
        <v>159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166</v>
      </c>
      <c r="BM130" s="217" t="s">
        <v>610</v>
      </c>
    </row>
    <row r="131" s="2" customFormat="1" ht="16.5" customHeight="1">
      <c r="A131" s="40"/>
      <c r="B131" s="41"/>
      <c r="C131" s="206" t="s">
        <v>418</v>
      </c>
      <c r="D131" s="206" t="s">
        <v>161</v>
      </c>
      <c r="E131" s="207" t="s">
        <v>3088</v>
      </c>
      <c r="F131" s="208" t="s">
        <v>3089</v>
      </c>
      <c r="G131" s="209" t="s">
        <v>2500</v>
      </c>
      <c r="H131" s="210">
        <v>3</v>
      </c>
      <c r="I131" s="211"/>
      <c r="J131" s="212">
        <f>ROUND(I131*H131,2)</f>
        <v>0</v>
      </c>
      <c r="K131" s="208" t="s">
        <v>19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166</v>
      </c>
      <c r="AT131" s="217" t="s">
        <v>161</v>
      </c>
      <c r="AU131" s="217" t="s">
        <v>174</v>
      </c>
      <c r="AY131" s="19" t="s">
        <v>159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166</v>
      </c>
      <c r="BM131" s="217" t="s">
        <v>619</v>
      </c>
    </row>
    <row r="132" s="2" customFormat="1" ht="16.5" customHeight="1">
      <c r="A132" s="40"/>
      <c r="B132" s="41"/>
      <c r="C132" s="206" t="s">
        <v>423</v>
      </c>
      <c r="D132" s="206" t="s">
        <v>161</v>
      </c>
      <c r="E132" s="207" t="s">
        <v>3090</v>
      </c>
      <c r="F132" s="208" t="s">
        <v>2504</v>
      </c>
      <c r="G132" s="209" t="s">
        <v>2500</v>
      </c>
      <c r="H132" s="210">
        <v>10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166</v>
      </c>
      <c r="AT132" s="217" t="s">
        <v>161</v>
      </c>
      <c r="AU132" s="217" t="s">
        <v>174</v>
      </c>
      <c r="AY132" s="19" t="s">
        <v>159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166</v>
      </c>
      <c r="BM132" s="217" t="s">
        <v>630</v>
      </c>
    </row>
    <row r="133" s="12" customFormat="1" ht="22.8" customHeight="1">
      <c r="A133" s="12"/>
      <c r="B133" s="190"/>
      <c r="C133" s="191"/>
      <c r="D133" s="192" t="s">
        <v>71</v>
      </c>
      <c r="E133" s="204" t="s">
        <v>2449</v>
      </c>
      <c r="F133" s="204" t="s">
        <v>3091</v>
      </c>
      <c r="G133" s="191"/>
      <c r="H133" s="191"/>
      <c r="I133" s="194"/>
      <c r="J133" s="205">
        <f>BK133</f>
        <v>0</v>
      </c>
      <c r="K133" s="191"/>
      <c r="L133" s="196"/>
      <c r="M133" s="197"/>
      <c r="N133" s="198"/>
      <c r="O133" s="198"/>
      <c r="P133" s="199">
        <f>P134+SUM(P135:P146)+P170+P175</f>
        <v>0</v>
      </c>
      <c r="Q133" s="198"/>
      <c r="R133" s="199">
        <f>R134+SUM(R135:R146)+R170+R175</f>
        <v>0</v>
      </c>
      <c r="S133" s="198"/>
      <c r="T133" s="200">
        <f>T134+SUM(T135:T146)+T170+T175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80</v>
      </c>
      <c r="AT133" s="202" t="s">
        <v>71</v>
      </c>
      <c r="AU133" s="202" t="s">
        <v>80</v>
      </c>
      <c r="AY133" s="201" t="s">
        <v>159</v>
      </c>
      <c r="BK133" s="203">
        <f>BK134+SUM(BK135:BK146)+BK170+BK175</f>
        <v>0</v>
      </c>
    </row>
    <row r="134" s="2" customFormat="1" ht="49.05" customHeight="1">
      <c r="A134" s="40"/>
      <c r="B134" s="41"/>
      <c r="C134" s="206" t="s">
        <v>428</v>
      </c>
      <c r="D134" s="206" t="s">
        <v>161</v>
      </c>
      <c r="E134" s="207" t="s">
        <v>3092</v>
      </c>
      <c r="F134" s="208" t="s">
        <v>3093</v>
      </c>
      <c r="G134" s="209" t="s">
        <v>2416</v>
      </c>
      <c r="H134" s="210">
        <v>1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166</v>
      </c>
      <c r="AT134" s="217" t="s">
        <v>161</v>
      </c>
      <c r="AU134" s="217" t="s">
        <v>82</v>
      </c>
      <c r="AY134" s="19" t="s">
        <v>159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166</v>
      </c>
      <c r="BM134" s="217" t="s">
        <v>643</v>
      </c>
    </row>
    <row r="135" s="2" customFormat="1" ht="16.5" customHeight="1">
      <c r="A135" s="40"/>
      <c r="B135" s="41"/>
      <c r="C135" s="206" t="s">
        <v>434</v>
      </c>
      <c r="D135" s="206" t="s">
        <v>161</v>
      </c>
      <c r="E135" s="207" t="s">
        <v>3094</v>
      </c>
      <c r="F135" s="208" t="s">
        <v>3021</v>
      </c>
      <c r="G135" s="209" t="s">
        <v>3022</v>
      </c>
      <c r="H135" s="210">
        <v>1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43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166</v>
      </c>
      <c r="AT135" s="217" t="s">
        <v>161</v>
      </c>
      <c r="AU135" s="217" t="s">
        <v>82</v>
      </c>
      <c r="AY135" s="19" t="s">
        <v>159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80</v>
      </c>
      <c r="BK135" s="218">
        <f>ROUND(I135*H135,2)</f>
        <v>0</v>
      </c>
      <c r="BL135" s="19" t="s">
        <v>166</v>
      </c>
      <c r="BM135" s="217" t="s">
        <v>652</v>
      </c>
    </row>
    <row r="136" s="2" customFormat="1" ht="16.5" customHeight="1">
      <c r="A136" s="40"/>
      <c r="B136" s="41"/>
      <c r="C136" s="206" t="s">
        <v>437</v>
      </c>
      <c r="D136" s="206" t="s">
        <v>161</v>
      </c>
      <c r="E136" s="207" t="s">
        <v>3095</v>
      </c>
      <c r="F136" s="208" t="s">
        <v>3096</v>
      </c>
      <c r="G136" s="209" t="s">
        <v>2363</v>
      </c>
      <c r="H136" s="210">
        <v>1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166</v>
      </c>
      <c r="AT136" s="217" t="s">
        <v>161</v>
      </c>
      <c r="AU136" s="217" t="s">
        <v>82</v>
      </c>
      <c r="AY136" s="19" t="s">
        <v>159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166</v>
      </c>
      <c r="BM136" s="217" t="s">
        <v>667</v>
      </c>
    </row>
    <row r="137" s="2" customFormat="1" ht="16.5" customHeight="1">
      <c r="A137" s="40"/>
      <c r="B137" s="41"/>
      <c r="C137" s="206" t="s">
        <v>443</v>
      </c>
      <c r="D137" s="206" t="s">
        <v>161</v>
      </c>
      <c r="E137" s="207" t="s">
        <v>3097</v>
      </c>
      <c r="F137" s="208" t="s">
        <v>3098</v>
      </c>
      <c r="G137" s="209" t="s">
        <v>2363</v>
      </c>
      <c r="H137" s="210">
        <v>1</v>
      </c>
      <c r="I137" s="211"/>
      <c r="J137" s="212">
        <f>ROUND(I137*H137,2)</f>
        <v>0</v>
      </c>
      <c r="K137" s="208" t="s">
        <v>19</v>
      </c>
      <c r="L137" s="46"/>
      <c r="M137" s="213" t="s">
        <v>19</v>
      </c>
      <c r="N137" s="214" t="s">
        <v>43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166</v>
      </c>
      <c r="AT137" s="217" t="s">
        <v>161</v>
      </c>
      <c r="AU137" s="217" t="s">
        <v>82</v>
      </c>
      <c r="AY137" s="19" t="s">
        <v>159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80</v>
      </c>
      <c r="BK137" s="218">
        <f>ROUND(I137*H137,2)</f>
        <v>0</v>
      </c>
      <c r="BL137" s="19" t="s">
        <v>166</v>
      </c>
      <c r="BM137" s="217" t="s">
        <v>678</v>
      </c>
    </row>
    <row r="138" s="2" customFormat="1" ht="16.5" customHeight="1">
      <c r="A138" s="40"/>
      <c r="B138" s="41"/>
      <c r="C138" s="206" t="s">
        <v>448</v>
      </c>
      <c r="D138" s="206" t="s">
        <v>161</v>
      </c>
      <c r="E138" s="207" t="s">
        <v>3099</v>
      </c>
      <c r="F138" s="208" t="s">
        <v>3100</v>
      </c>
      <c r="G138" s="209" t="s">
        <v>2363</v>
      </c>
      <c r="H138" s="210">
        <v>3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166</v>
      </c>
      <c r="AT138" s="217" t="s">
        <v>161</v>
      </c>
      <c r="AU138" s="217" t="s">
        <v>82</v>
      </c>
      <c r="AY138" s="19" t="s">
        <v>159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166</v>
      </c>
      <c r="BM138" s="217" t="s">
        <v>687</v>
      </c>
    </row>
    <row r="139" s="2" customFormat="1" ht="16.5" customHeight="1">
      <c r="A139" s="40"/>
      <c r="B139" s="41"/>
      <c r="C139" s="206" t="s">
        <v>455</v>
      </c>
      <c r="D139" s="206" t="s">
        <v>161</v>
      </c>
      <c r="E139" s="207" t="s">
        <v>3101</v>
      </c>
      <c r="F139" s="208" t="s">
        <v>3102</v>
      </c>
      <c r="G139" s="209" t="s">
        <v>2363</v>
      </c>
      <c r="H139" s="210">
        <v>3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43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166</v>
      </c>
      <c r="AT139" s="217" t="s">
        <v>161</v>
      </c>
      <c r="AU139" s="217" t="s">
        <v>82</v>
      </c>
      <c r="AY139" s="19" t="s">
        <v>159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80</v>
      </c>
      <c r="BK139" s="218">
        <f>ROUND(I139*H139,2)</f>
        <v>0</v>
      </c>
      <c r="BL139" s="19" t="s">
        <v>166</v>
      </c>
      <c r="BM139" s="217" t="s">
        <v>702</v>
      </c>
    </row>
    <row r="140" s="2" customFormat="1" ht="16.5" customHeight="1">
      <c r="A140" s="40"/>
      <c r="B140" s="41"/>
      <c r="C140" s="206" t="s">
        <v>460</v>
      </c>
      <c r="D140" s="206" t="s">
        <v>161</v>
      </c>
      <c r="E140" s="207" t="s">
        <v>3103</v>
      </c>
      <c r="F140" s="208" t="s">
        <v>3104</v>
      </c>
      <c r="G140" s="209" t="s">
        <v>2363</v>
      </c>
      <c r="H140" s="210">
        <v>1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166</v>
      </c>
      <c r="AT140" s="217" t="s">
        <v>161</v>
      </c>
      <c r="AU140" s="217" t="s">
        <v>82</v>
      </c>
      <c r="AY140" s="19" t="s">
        <v>159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166</v>
      </c>
      <c r="BM140" s="217" t="s">
        <v>712</v>
      </c>
    </row>
    <row r="141" s="2" customFormat="1" ht="16.5" customHeight="1">
      <c r="A141" s="40"/>
      <c r="B141" s="41"/>
      <c r="C141" s="206" t="s">
        <v>468</v>
      </c>
      <c r="D141" s="206" t="s">
        <v>161</v>
      </c>
      <c r="E141" s="207" t="s">
        <v>3105</v>
      </c>
      <c r="F141" s="208" t="s">
        <v>3106</v>
      </c>
      <c r="G141" s="209" t="s">
        <v>2363</v>
      </c>
      <c r="H141" s="210">
        <v>2</v>
      </c>
      <c r="I141" s="211"/>
      <c r="J141" s="212">
        <f>ROUND(I141*H141,2)</f>
        <v>0</v>
      </c>
      <c r="K141" s="208" t="s">
        <v>19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166</v>
      </c>
      <c r="AT141" s="217" t="s">
        <v>161</v>
      </c>
      <c r="AU141" s="217" t="s">
        <v>82</v>
      </c>
      <c r="AY141" s="19" t="s">
        <v>159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166</v>
      </c>
      <c r="BM141" s="217" t="s">
        <v>723</v>
      </c>
    </row>
    <row r="142" s="2" customFormat="1" ht="16.5" customHeight="1">
      <c r="A142" s="40"/>
      <c r="B142" s="41"/>
      <c r="C142" s="206" t="s">
        <v>473</v>
      </c>
      <c r="D142" s="206" t="s">
        <v>161</v>
      </c>
      <c r="E142" s="207" t="s">
        <v>3107</v>
      </c>
      <c r="F142" s="208" t="s">
        <v>3108</v>
      </c>
      <c r="G142" s="209" t="s">
        <v>2363</v>
      </c>
      <c r="H142" s="210">
        <v>2</v>
      </c>
      <c r="I142" s="211"/>
      <c r="J142" s="212">
        <f>ROUND(I142*H142,2)</f>
        <v>0</v>
      </c>
      <c r="K142" s="208" t="s">
        <v>19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166</v>
      </c>
      <c r="AT142" s="217" t="s">
        <v>161</v>
      </c>
      <c r="AU142" s="217" t="s">
        <v>82</v>
      </c>
      <c r="AY142" s="19" t="s">
        <v>159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166</v>
      </c>
      <c r="BM142" s="217" t="s">
        <v>732</v>
      </c>
    </row>
    <row r="143" s="2" customFormat="1" ht="16.5" customHeight="1">
      <c r="A143" s="40"/>
      <c r="B143" s="41"/>
      <c r="C143" s="206" t="s">
        <v>478</v>
      </c>
      <c r="D143" s="206" t="s">
        <v>161</v>
      </c>
      <c r="E143" s="207" t="s">
        <v>3109</v>
      </c>
      <c r="F143" s="208" t="s">
        <v>3110</v>
      </c>
      <c r="G143" s="209" t="s">
        <v>2363</v>
      </c>
      <c r="H143" s="210">
        <v>1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43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166</v>
      </c>
      <c r="AT143" s="217" t="s">
        <v>161</v>
      </c>
      <c r="AU143" s="217" t="s">
        <v>82</v>
      </c>
      <c r="AY143" s="19" t="s">
        <v>159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80</v>
      </c>
      <c r="BK143" s="218">
        <f>ROUND(I143*H143,2)</f>
        <v>0</v>
      </c>
      <c r="BL143" s="19" t="s">
        <v>166</v>
      </c>
      <c r="BM143" s="217" t="s">
        <v>741</v>
      </c>
    </row>
    <row r="144" s="2" customFormat="1" ht="16.5" customHeight="1">
      <c r="A144" s="40"/>
      <c r="B144" s="41"/>
      <c r="C144" s="206" t="s">
        <v>483</v>
      </c>
      <c r="D144" s="206" t="s">
        <v>161</v>
      </c>
      <c r="E144" s="207" t="s">
        <v>3111</v>
      </c>
      <c r="F144" s="208" t="s">
        <v>3069</v>
      </c>
      <c r="G144" s="209" t="s">
        <v>2413</v>
      </c>
      <c r="H144" s="210">
        <v>25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166</v>
      </c>
      <c r="AT144" s="217" t="s">
        <v>161</v>
      </c>
      <c r="AU144" s="217" t="s">
        <v>82</v>
      </c>
      <c r="AY144" s="19" t="s">
        <v>159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166</v>
      </c>
      <c r="BM144" s="217" t="s">
        <v>755</v>
      </c>
    </row>
    <row r="145" s="2" customFormat="1" ht="16.5" customHeight="1">
      <c r="A145" s="40"/>
      <c r="B145" s="41"/>
      <c r="C145" s="206" t="s">
        <v>489</v>
      </c>
      <c r="D145" s="206" t="s">
        <v>161</v>
      </c>
      <c r="E145" s="207" t="s">
        <v>3112</v>
      </c>
      <c r="F145" s="208" t="s">
        <v>3048</v>
      </c>
      <c r="G145" s="209" t="s">
        <v>2416</v>
      </c>
      <c r="H145" s="210">
        <v>1</v>
      </c>
      <c r="I145" s="211"/>
      <c r="J145" s="212">
        <f>ROUND(I145*H145,2)</f>
        <v>0</v>
      </c>
      <c r="K145" s="208" t="s">
        <v>19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166</v>
      </c>
      <c r="AT145" s="217" t="s">
        <v>161</v>
      </c>
      <c r="AU145" s="217" t="s">
        <v>82</v>
      </c>
      <c r="AY145" s="19" t="s">
        <v>159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166</v>
      </c>
      <c r="BM145" s="217" t="s">
        <v>693</v>
      </c>
    </row>
    <row r="146" s="12" customFormat="1" ht="20.88" customHeight="1">
      <c r="A146" s="12"/>
      <c r="B146" s="190"/>
      <c r="C146" s="191"/>
      <c r="D146" s="192" t="s">
        <v>71</v>
      </c>
      <c r="E146" s="204" t="s">
        <v>2382</v>
      </c>
      <c r="F146" s="204" t="s">
        <v>3049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SUM(P147:P169)</f>
        <v>0</v>
      </c>
      <c r="Q146" s="198"/>
      <c r="R146" s="199">
        <f>SUM(R147:R169)</f>
        <v>0</v>
      </c>
      <c r="S146" s="198"/>
      <c r="T146" s="200">
        <f>SUM(T147:T169)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80</v>
      </c>
      <c r="AT146" s="202" t="s">
        <v>71</v>
      </c>
      <c r="AU146" s="202" t="s">
        <v>82</v>
      </c>
      <c r="AY146" s="201" t="s">
        <v>159</v>
      </c>
      <c r="BK146" s="203">
        <f>SUM(BK147:BK169)</f>
        <v>0</v>
      </c>
    </row>
    <row r="147" s="2" customFormat="1" ht="21.75" customHeight="1">
      <c r="A147" s="40"/>
      <c r="B147" s="41"/>
      <c r="C147" s="206" t="s">
        <v>494</v>
      </c>
      <c r="D147" s="206" t="s">
        <v>161</v>
      </c>
      <c r="E147" s="207" t="s">
        <v>3113</v>
      </c>
      <c r="F147" s="208" t="s">
        <v>3114</v>
      </c>
      <c r="G147" s="209" t="s">
        <v>2491</v>
      </c>
      <c r="H147" s="210">
        <v>3.5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43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166</v>
      </c>
      <c r="AT147" s="217" t="s">
        <v>161</v>
      </c>
      <c r="AU147" s="217" t="s">
        <v>174</v>
      </c>
      <c r="AY147" s="19" t="s">
        <v>159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166</v>
      </c>
      <c r="BM147" s="217" t="s">
        <v>776</v>
      </c>
    </row>
    <row r="148" s="2" customFormat="1" ht="16.5" customHeight="1">
      <c r="A148" s="40"/>
      <c r="B148" s="41"/>
      <c r="C148" s="206" t="s">
        <v>504</v>
      </c>
      <c r="D148" s="206" t="s">
        <v>161</v>
      </c>
      <c r="E148" s="207" t="s">
        <v>3115</v>
      </c>
      <c r="F148" s="208" t="s">
        <v>3116</v>
      </c>
      <c r="G148" s="209" t="s">
        <v>413</v>
      </c>
      <c r="H148" s="210">
        <v>2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166</v>
      </c>
      <c r="AT148" s="217" t="s">
        <v>161</v>
      </c>
      <c r="AU148" s="217" t="s">
        <v>174</v>
      </c>
      <c r="AY148" s="19" t="s">
        <v>159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166</v>
      </c>
      <c r="BM148" s="217" t="s">
        <v>786</v>
      </c>
    </row>
    <row r="149" s="2" customFormat="1" ht="16.5" customHeight="1">
      <c r="A149" s="40"/>
      <c r="B149" s="41"/>
      <c r="C149" s="206" t="s">
        <v>508</v>
      </c>
      <c r="D149" s="206" t="s">
        <v>161</v>
      </c>
      <c r="E149" s="207" t="s">
        <v>3117</v>
      </c>
      <c r="F149" s="208" t="s">
        <v>3118</v>
      </c>
      <c r="G149" s="209" t="s">
        <v>413</v>
      </c>
      <c r="H149" s="210">
        <v>8</v>
      </c>
      <c r="I149" s="211"/>
      <c r="J149" s="212">
        <f>ROUND(I149*H149,2)</f>
        <v>0</v>
      </c>
      <c r="K149" s="208" t="s">
        <v>19</v>
      </c>
      <c r="L149" s="46"/>
      <c r="M149" s="213" t="s">
        <v>19</v>
      </c>
      <c r="N149" s="214" t="s">
        <v>43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166</v>
      </c>
      <c r="AT149" s="217" t="s">
        <v>161</v>
      </c>
      <c r="AU149" s="217" t="s">
        <v>174</v>
      </c>
      <c r="AY149" s="19" t="s">
        <v>159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166</v>
      </c>
      <c r="BM149" s="217" t="s">
        <v>795</v>
      </c>
    </row>
    <row r="150" s="2" customFormat="1" ht="16.5" customHeight="1">
      <c r="A150" s="40"/>
      <c r="B150" s="41"/>
      <c r="C150" s="206" t="s">
        <v>520</v>
      </c>
      <c r="D150" s="206" t="s">
        <v>161</v>
      </c>
      <c r="E150" s="207" t="s">
        <v>3119</v>
      </c>
      <c r="F150" s="208" t="s">
        <v>3120</v>
      </c>
      <c r="G150" s="209" t="s">
        <v>413</v>
      </c>
      <c r="H150" s="210">
        <v>4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166</v>
      </c>
      <c r="AT150" s="217" t="s">
        <v>161</v>
      </c>
      <c r="AU150" s="217" t="s">
        <v>174</v>
      </c>
      <c r="AY150" s="19" t="s">
        <v>159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166</v>
      </c>
      <c r="BM150" s="217" t="s">
        <v>806</v>
      </c>
    </row>
    <row r="151" s="2" customFormat="1" ht="16.5" customHeight="1">
      <c r="A151" s="40"/>
      <c r="B151" s="41"/>
      <c r="C151" s="206" t="s">
        <v>524</v>
      </c>
      <c r="D151" s="206" t="s">
        <v>161</v>
      </c>
      <c r="E151" s="207" t="s">
        <v>3121</v>
      </c>
      <c r="F151" s="208" t="s">
        <v>3122</v>
      </c>
      <c r="G151" s="209" t="s">
        <v>413</v>
      </c>
      <c r="H151" s="210">
        <v>2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43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166</v>
      </c>
      <c r="AT151" s="217" t="s">
        <v>161</v>
      </c>
      <c r="AU151" s="217" t="s">
        <v>174</v>
      </c>
      <c r="AY151" s="19" t="s">
        <v>159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166</v>
      </c>
      <c r="BM151" s="217" t="s">
        <v>816</v>
      </c>
    </row>
    <row r="152" s="2" customFormat="1" ht="16.5" customHeight="1">
      <c r="A152" s="40"/>
      <c r="B152" s="41"/>
      <c r="C152" s="206" t="s">
        <v>529</v>
      </c>
      <c r="D152" s="206" t="s">
        <v>161</v>
      </c>
      <c r="E152" s="207" t="s">
        <v>3123</v>
      </c>
      <c r="F152" s="208" t="s">
        <v>3124</v>
      </c>
      <c r="G152" s="209" t="s">
        <v>413</v>
      </c>
      <c r="H152" s="210">
        <v>28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166</v>
      </c>
      <c r="AT152" s="217" t="s">
        <v>161</v>
      </c>
      <c r="AU152" s="217" t="s">
        <v>174</v>
      </c>
      <c r="AY152" s="19" t="s">
        <v>159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166</v>
      </c>
      <c r="BM152" s="217" t="s">
        <v>826</v>
      </c>
    </row>
    <row r="153" s="2" customFormat="1" ht="16.5" customHeight="1">
      <c r="A153" s="40"/>
      <c r="B153" s="41"/>
      <c r="C153" s="206" t="s">
        <v>541</v>
      </c>
      <c r="D153" s="206" t="s">
        <v>161</v>
      </c>
      <c r="E153" s="207" t="s">
        <v>3125</v>
      </c>
      <c r="F153" s="208" t="s">
        <v>3126</v>
      </c>
      <c r="G153" s="209" t="s">
        <v>2363</v>
      </c>
      <c r="H153" s="210">
        <v>2</v>
      </c>
      <c r="I153" s="211"/>
      <c r="J153" s="212">
        <f>ROUND(I153*H153,2)</f>
        <v>0</v>
      </c>
      <c r="K153" s="208" t="s">
        <v>19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166</v>
      </c>
      <c r="AT153" s="217" t="s">
        <v>161</v>
      </c>
      <c r="AU153" s="217" t="s">
        <v>174</v>
      </c>
      <c r="AY153" s="19" t="s">
        <v>159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166</v>
      </c>
      <c r="BM153" s="217" t="s">
        <v>835</v>
      </c>
    </row>
    <row r="154" s="2" customFormat="1" ht="16.5" customHeight="1">
      <c r="A154" s="40"/>
      <c r="B154" s="41"/>
      <c r="C154" s="206" t="s">
        <v>547</v>
      </c>
      <c r="D154" s="206" t="s">
        <v>161</v>
      </c>
      <c r="E154" s="207" t="s">
        <v>3127</v>
      </c>
      <c r="F154" s="208" t="s">
        <v>3128</v>
      </c>
      <c r="G154" s="209" t="s">
        <v>2363</v>
      </c>
      <c r="H154" s="210">
        <v>1</v>
      </c>
      <c r="I154" s="211"/>
      <c r="J154" s="212">
        <f>ROUND(I154*H154,2)</f>
        <v>0</v>
      </c>
      <c r="K154" s="208" t="s">
        <v>19</v>
      </c>
      <c r="L154" s="46"/>
      <c r="M154" s="213" t="s">
        <v>19</v>
      </c>
      <c r="N154" s="214" t="s">
        <v>43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166</v>
      </c>
      <c r="AT154" s="217" t="s">
        <v>161</v>
      </c>
      <c r="AU154" s="217" t="s">
        <v>174</v>
      </c>
      <c r="AY154" s="19" t="s">
        <v>159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80</v>
      </c>
      <c r="BK154" s="218">
        <f>ROUND(I154*H154,2)</f>
        <v>0</v>
      </c>
      <c r="BL154" s="19" t="s">
        <v>166</v>
      </c>
      <c r="BM154" s="217" t="s">
        <v>846</v>
      </c>
    </row>
    <row r="155" s="2" customFormat="1" ht="16.5" customHeight="1">
      <c r="A155" s="40"/>
      <c r="B155" s="41"/>
      <c r="C155" s="206" t="s">
        <v>557</v>
      </c>
      <c r="D155" s="206" t="s">
        <v>161</v>
      </c>
      <c r="E155" s="207" t="s">
        <v>3129</v>
      </c>
      <c r="F155" s="208" t="s">
        <v>3130</v>
      </c>
      <c r="G155" s="209" t="s">
        <v>2363</v>
      </c>
      <c r="H155" s="210">
        <v>1</v>
      </c>
      <c r="I155" s="211"/>
      <c r="J155" s="212">
        <f>ROUND(I155*H155,2)</f>
        <v>0</v>
      </c>
      <c r="K155" s="208" t="s">
        <v>19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166</v>
      </c>
      <c r="AT155" s="217" t="s">
        <v>161</v>
      </c>
      <c r="AU155" s="217" t="s">
        <v>174</v>
      </c>
      <c r="AY155" s="19" t="s">
        <v>159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166</v>
      </c>
      <c r="BM155" s="217" t="s">
        <v>859</v>
      </c>
    </row>
    <row r="156" s="2" customFormat="1" ht="16.5" customHeight="1">
      <c r="A156" s="40"/>
      <c r="B156" s="41"/>
      <c r="C156" s="206" t="s">
        <v>562</v>
      </c>
      <c r="D156" s="206" t="s">
        <v>161</v>
      </c>
      <c r="E156" s="207" t="s">
        <v>3131</v>
      </c>
      <c r="F156" s="208" t="s">
        <v>3132</v>
      </c>
      <c r="G156" s="209" t="s">
        <v>2363</v>
      </c>
      <c r="H156" s="210">
        <v>9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166</v>
      </c>
      <c r="AT156" s="217" t="s">
        <v>161</v>
      </c>
      <c r="AU156" s="217" t="s">
        <v>174</v>
      </c>
      <c r="AY156" s="19" t="s">
        <v>159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166</v>
      </c>
      <c r="BM156" s="217" t="s">
        <v>877</v>
      </c>
    </row>
    <row r="157" s="2" customFormat="1" ht="16.5" customHeight="1">
      <c r="A157" s="40"/>
      <c r="B157" s="41"/>
      <c r="C157" s="206" t="s">
        <v>567</v>
      </c>
      <c r="D157" s="206" t="s">
        <v>161</v>
      </c>
      <c r="E157" s="207" t="s">
        <v>3133</v>
      </c>
      <c r="F157" s="208" t="s">
        <v>3134</v>
      </c>
      <c r="G157" s="209" t="s">
        <v>2363</v>
      </c>
      <c r="H157" s="210">
        <v>1</v>
      </c>
      <c r="I157" s="211"/>
      <c r="J157" s="212">
        <f>ROUND(I157*H157,2)</f>
        <v>0</v>
      </c>
      <c r="K157" s="208" t="s">
        <v>19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166</v>
      </c>
      <c r="AT157" s="217" t="s">
        <v>161</v>
      </c>
      <c r="AU157" s="217" t="s">
        <v>174</v>
      </c>
      <c r="AY157" s="19" t="s">
        <v>159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166</v>
      </c>
      <c r="BM157" s="217" t="s">
        <v>895</v>
      </c>
    </row>
    <row r="158" s="2" customFormat="1" ht="16.5" customHeight="1">
      <c r="A158" s="40"/>
      <c r="B158" s="41"/>
      <c r="C158" s="206" t="s">
        <v>572</v>
      </c>
      <c r="D158" s="206" t="s">
        <v>161</v>
      </c>
      <c r="E158" s="207" t="s">
        <v>3135</v>
      </c>
      <c r="F158" s="208" t="s">
        <v>3136</v>
      </c>
      <c r="G158" s="209" t="s">
        <v>2363</v>
      </c>
      <c r="H158" s="210">
        <v>2</v>
      </c>
      <c r="I158" s="211"/>
      <c r="J158" s="212">
        <f>ROUND(I158*H158,2)</f>
        <v>0</v>
      </c>
      <c r="K158" s="208" t="s">
        <v>19</v>
      </c>
      <c r="L158" s="46"/>
      <c r="M158" s="213" t="s">
        <v>19</v>
      </c>
      <c r="N158" s="214" t="s">
        <v>43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166</v>
      </c>
      <c r="AT158" s="217" t="s">
        <v>161</v>
      </c>
      <c r="AU158" s="217" t="s">
        <v>174</v>
      </c>
      <c r="AY158" s="19" t="s">
        <v>159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166</v>
      </c>
      <c r="BM158" s="217" t="s">
        <v>906</v>
      </c>
    </row>
    <row r="159" s="2" customFormat="1" ht="16.5" customHeight="1">
      <c r="A159" s="40"/>
      <c r="B159" s="41"/>
      <c r="C159" s="206" t="s">
        <v>580</v>
      </c>
      <c r="D159" s="206" t="s">
        <v>161</v>
      </c>
      <c r="E159" s="207" t="s">
        <v>3137</v>
      </c>
      <c r="F159" s="208" t="s">
        <v>3138</v>
      </c>
      <c r="G159" s="209" t="s">
        <v>2363</v>
      </c>
      <c r="H159" s="210">
        <v>1</v>
      </c>
      <c r="I159" s="211"/>
      <c r="J159" s="212">
        <f>ROUND(I159*H159,2)</f>
        <v>0</v>
      </c>
      <c r="K159" s="208" t="s">
        <v>19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166</v>
      </c>
      <c r="AT159" s="217" t="s">
        <v>161</v>
      </c>
      <c r="AU159" s="217" t="s">
        <v>174</v>
      </c>
      <c r="AY159" s="19" t="s">
        <v>159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166</v>
      </c>
      <c r="BM159" s="217" t="s">
        <v>917</v>
      </c>
    </row>
    <row r="160" s="2" customFormat="1" ht="16.5" customHeight="1">
      <c r="A160" s="40"/>
      <c r="B160" s="41"/>
      <c r="C160" s="206" t="s">
        <v>308</v>
      </c>
      <c r="D160" s="206" t="s">
        <v>161</v>
      </c>
      <c r="E160" s="207" t="s">
        <v>3139</v>
      </c>
      <c r="F160" s="208" t="s">
        <v>3140</v>
      </c>
      <c r="G160" s="209" t="s">
        <v>2363</v>
      </c>
      <c r="H160" s="210">
        <v>4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166</v>
      </c>
      <c r="AT160" s="217" t="s">
        <v>161</v>
      </c>
      <c r="AU160" s="217" t="s">
        <v>174</v>
      </c>
      <c r="AY160" s="19" t="s">
        <v>159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166</v>
      </c>
      <c r="BM160" s="217" t="s">
        <v>926</v>
      </c>
    </row>
    <row r="161" s="2" customFormat="1" ht="16.5" customHeight="1">
      <c r="A161" s="40"/>
      <c r="B161" s="41"/>
      <c r="C161" s="206" t="s">
        <v>405</v>
      </c>
      <c r="D161" s="206" t="s">
        <v>161</v>
      </c>
      <c r="E161" s="207" t="s">
        <v>3141</v>
      </c>
      <c r="F161" s="208" t="s">
        <v>3142</v>
      </c>
      <c r="G161" s="209" t="s">
        <v>2363</v>
      </c>
      <c r="H161" s="210">
        <v>1</v>
      </c>
      <c r="I161" s="211"/>
      <c r="J161" s="212">
        <f>ROUND(I161*H161,2)</f>
        <v>0</v>
      </c>
      <c r="K161" s="208" t="s">
        <v>19</v>
      </c>
      <c r="L161" s="46"/>
      <c r="M161" s="213" t="s">
        <v>19</v>
      </c>
      <c r="N161" s="214" t="s">
        <v>43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166</v>
      </c>
      <c r="AT161" s="217" t="s">
        <v>161</v>
      </c>
      <c r="AU161" s="217" t="s">
        <v>174</v>
      </c>
      <c r="AY161" s="19" t="s">
        <v>159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80</v>
      </c>
      <c r="BK161" s="218">
        <f>ROUND(I161*H161,2)</f>
        <v>0</v>
      </c>
      <c r="BL161" s="19" t="s">
        <v>166</v>
      </c>
      <c r="BM161" s="217" t="s">
        <v>938</v>
      </c>
    </row>
    <row r="162" s="2" customFormat="1" ht="16.5" customHeight="1">
      <c r="A162" s="40"/>
      <c r="B162" s="41"/>
      <c r="C162" s="206" t="s">
        <v>593</v>
      </c>
      <c r="D162" s="206" t="s">
        <v>161</v>
      </c>
      <c r="E162" s="207" t="s">
        <v>3143</v>
      </c>
      <c r="F162" s="208" t="s">
        <v>3144</v>
      </c>
      <c r="G162" s="209" t="s">
        <v>2363</v>
      </c>
      <c r="H162" s="210">
        <v>1</v>
      </c>
      <c r="I162" s="211"/>
      <c r="J162" s="212">
        <f>ROUND(I162*H162,2)</f>
        <v>0</v>
      </c>
      <c r="K162" s="208" t="s">
        <v>19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166</v>
      </c>
      <c r="AT162" s="217" t="s">
        <v>161</v>
      </c>
      <c r="AU162" s="217" t="s">
        <v>174</v>
      </c>
      <c r="AY162" s="19" t="s">
        <v>159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166</v>
      </c>
      <c r="BM162" s="217" t="s">
        <v>950</v>
      </c>
    </row>
    <row r="163" s="2" customFormat="1" ht="16.5" customHeight="1">
      <c r="A163" s="40"/>
      <c r="B163" s="41"/>
      <c r="C163" s="206" t="s">
        <v>599</v>
      </c>
      <c r="D163" s="206" t="s">
        <v>161</v>
      </c>
      <c r="E163" s="207" t="s">
        <v>3145</v>
      </c>
      <c r="F163" s="208" t="s">
        <v>3146</v>
      </c>
      <c r="G163" s="209" t="s">
        <v>2363</v>
      </c>
      <c r="H163" s="210">
        <v>1</v>
      </c>
      <c r="I163" s="211"/>
      <c r="J163" s="212">
        <f>ROUND(I163*H163,2)</f>
        <v>0</v>
      </c>
      <c r="K163" s="208" t="s">
        <v>19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166</v>
      </c>
      <c r="AT163" s="217" t="s">
        <v>161</v>
      </c>
      <c r="AU163" s="217" t="s">
        <v>174</v>
      </c>
      <c r="AY163" s="19" t="s">
        <v>159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166</v>
      </c>
      <c r="BM163" s="217" t="s">
        <v>962</v>
      </c>
    </row>
    <row r="164" s="2" customFormat="1" ht="16.5" customHeight="1">
      <c r="A164" s="40"/>
      <c r="B164" s="41"/>
      <c r="C164" s="206" t="s">
        <v>606</v>
      </c>
      <c r="D164" s="206" t="s">
        <v>161</v>
      </c>
      <c r="E164" s="207" t="s">
        <v>3147</v>
      </c>
      <c r="F164" s="208" t="s">
        <v>3148</v>
      </c>
      <c r="G164" s="209" t="s">
        <v>413</v>
      </c>
      <c r="H164" s="210">
        <v>4</v>
      </c>
      <c r="I164" s="211"/>
      <c r="J164" s="212">
        <f>ROUND(I164*H164,2)</f>
        <v>0</v>
      </c>
      <c r="K164" s="208" t="s">
        <v>19</v>
      </c>
      <c r="L164" s="46"/>
      <c r="M164" s="213" t="s">
        <v>19</v>
      </c>
      <c r="N164" s="214" t="s">
        <v>43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166</v>
      </c>
      <c r="AT164" s="217" t="s">
        <v>161</v>
      </c>
      <c r="AU164" s="217" t="s">
        <v>174</v>
      </c>
      <c r="AY164" s="19" t="s">
        <v>159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80</v>
      </c>
      <c r="BK164" s="218">
        <f>ROUND(I164*H164,2)</f>
        <v>0</v>
      </c>
      <c r="BL164" s="19" t="s">
        <v>166</v>
      </c>
      <c r="BM164" s="217" t="s">
        <v>970</v>
      </c>
    </row>
    <row r="165" s="2" customFormat="1" ht="16.5" customHeight="1">
      <c r="A165" s="40"/>
      <c r="B165" s="41"/>
      <c r="C165" s="206" t="s">
        <v>610</v>
      </c>
      <c r="D165" s="206" t="s">
        <v>161</v>
      </c>
      <c r="E165" s="207" t="s">
        <v>3149</v>
      </c>
      <c r="F165" s="208" t="s">
        <v>3150</v>
      </c>
      <c r="G165" s="209" t="s">
        <v>413</v>
      </c>
      <c r="H165" s="210">
        <v>5</v>
      </c>
      <c r="I165" s="211"/>
      <c r="J165" s="212">
        <f>ROUND(I165*H165,2)</f>
        <v>0</v>
      </c>
      <c r="K165" s="208" t="s">
        <v>19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166</v>
      </c>
      <c r="AT165" s="217" t="s">
        <v>161</v>
      </c>
      <c r="AU165" s="217" t="s">
        <v>174</v>
      </c>
      <c r="AY165" s="19" t="s">
        <v>159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166</v>
      </c>
      <c r="BM165" s="217" t="s">
        <v>980</v>
      </c>
    </row>
    <row r="166" s="2" customFormat="1" ht="16.5" customHeight="1">
      <c r="A166" s="40"/>
      <c r="B166" s="41"/>
      <c r="C166" s="206" t="s">
        <v>614</v>
      </c>
      <c r="D166" s="206" t="s">
        <v>161</v>
      </c>
      <c r="E166" s="207" t="s">
        <v>3151</v>
      </c>
      <c r="F166" s="208" t="s">
        <v>3152</v>
      </c>
      <c r="G166" s="209" t="s">
        <v>413</v>
      </c>
      <c r="H166" s="210">
        <v>1</v>
      </c>
      <c r="I166" s="211"/>
      <c r="J166" s="212">
        <f>ROUND(I166*H166,2)</f>
        <v>0</v>
      </c>
      <c r="K166" s="208" t="s">
        <v>19</v>
      </c>
      <c r="L166" s="46"/>
      <c r="M166" s="213" t="s">
        <v>19</v>
      </c>
      <c r="N166" s="214" t="s">
        <v>43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166</v>
      </c>
      <c r="AT166" s="217" t="s">
        <v>161</v>
      </c>
      <c r="AU166" s="217" t="s">
        <v>174</v>
      </c>
      <c r="AY166" s="19" t="s">
        <v>159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80</v>
      </c>
      <c r="BK166" s="218">
        <f>ROUND(I166*H166,2)</f>
        <v>0</v>
      </c>
      <c r="BL166" s="19" t="s">
        <v>166</v>
      </c>
      <c r="BM166" s="217" t="s">
        <v>990</v>
      </c>
    </row>
    <row r="167" s="2" customFormat="1" ht="16.5" customHeight="1">
      <c r="A167" s="40"/>
      <c r="B167" s="41"/>
      <c r="C167" s="206" t="s">
        <v>619</v>
      </c>
      <c r="D167" s="206" t="s">
        <v>161</v>
      </c>
      <c r="E167" s="207" t="s">
        <v>3153</v>
      </c>
      <c r="F167" s="208" t="s">
        <v>3154</v>
      </c>
      <c r="G167" s="209" t="s">
        <v>413</v>
      </c>
      <c r="H167" s="210">
        <v>1</v>
      </c>
      <c r="I167" s="211"/>
      <c r="J167" s="212">
        <f>ROUND(I167*H167,2)</f>
        <v>0</v>
      </c>
      <c r="K167" s="208" t="s">
        <v>19</v>
      </c>
      <c r="L167" s="46"/>
      <c r="M167" s="213" t="s">
        <v>19</v>
      </c>
      <c r="N167" s="214" t="s">
        <v>43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166</v>
      </c>
      <c r="AT167" s="217" t="s">
        <v>161</v>
      </c>
      <c r="AU167" s="217" t="s">
        <v>174</v>
      </c>
      <c r="AY167" s="19" t="s">
        <v>159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80</v>
      </c>
      <c r="BK167" s="218">
        <f>ROUND(I167*H167,2)</f>
        <v>0</v>
      </c>
      <c r="BL167" s="19" t="s">
        <v>166</v>
      </c>
      <c r="BM167" s="217" t="s">
        <v>1001</v>
      </c>
    </row>
    <row r="168" s="2" customFormat="1" ht="16.5" customHeight="1">
      <c r="A168" s="40"/>
      <c r="B168" s="41"/>
      <c r="C168" s="206" t="s">
        <v>626</v>
      </c>
      <c r="D168" s="206" t="s">
        <v>161</v>
      </c>
      <c r="E168" s="207" t="s">
        <v>3155</v>
      </c>
      <c r="F168" s="208" t="s">
        <v>3067</v>
      </c>
      <c r="G168" s="209" t="s">
        <v>2416</v>
      </c>
      <c r="H168" s="210">
        <v>1</v>
      </c>
      <c r="I168" s="211"/>
      <c r="J168" s="212">
        <f>ROUND(I168*H168,2)</f>
        <v>0</v>
      </c>
      <c r="K168" s="208" t="s">
        <v>19</v>
      </c>
      <c r="L168" s="46"/>
      <c r="M168" s="213" t="s">
        <v>19</v>
      </c>
      <c r="N168" s="214" t="s">
        <v>43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166</v>
      </c>
      <c r="AT168" s="217" t="s">
        <v>161</v>
      </c>
      <c r="AU168" s="217" t="s">
        <v>174</v>
      </c>
      <c r="AY168" s="19" t="s">
        <v>159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80</v>
      </c>
      <c r="BK168" s="218">
        <f>ROUND(I168*H168,2)</f>
        <v>0</v>
      </c>
      <c r="BL168" s="19" t="s">
        <v>166</v>
      </c>
      <c r="BM168" s="217" t="s">
        <v>1011</v>
      </c>
    </row>
    <row r="169" s="2" customFormat="1" ht="16.5" customHeight="1">
      <c r="A169" s="40"/>
      <c r="B169" s="41"/>
      <c r="C169" s="206" t="s">
        <v>630</v>
      </c>
      <c r="D169" s="206" t="s">
        <v>161</v>
      </c>
      <c r="E169" s="207" t="s">
        <v>3156</v>
      </c>
      <c r="F169" s="208" t="s">
        <v>3069</v>
      </c>
      <c r="G169" s="209" t="s">
        <v>2416</v>
      </c>
      <c r="H169" s="210">
        <v>1</v>
      </c>
      <c r="I169" s="211"/>
      <c r="J169" s="212">
        <f>ROUND(I169*H169,2)</f>
        <v>0</v>
      </c>
      <c r="K169" s="208" t="s">
        <v>19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166</v>
      </c>
      <c r="AT169" s="217" t="s">
        <v>161</v>
      </c>
      <c r="AU169" s="217" t="s">
        <v>174</v>
      </c>
      <c r="AY169" s="19" t="s">
        <v>159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166</v>
      </c>
      <c r="BM169" s="217" t="s">
        <v>1021</v>
      </c>
    </row>
    <row r="170" s="12" customFormat="1" ht="20.88" customHeight="1">
      <c r="A170" s="12"/>
      <c r="B170" s="190"/>
      <c r="C170" s="191"/>
      <c r="D170" s="192" t="s">
        <v>71</v>
      </c>
      <c r="E170" s="204" t="s">
        <v>2421</v>
      </c>
      <c r="F170" s="204" t="s">
        <v>3070</v>
      </c>
      <c r="G170" s="191"/>
      <c r="H170" s="191"/>
      <c r="I170" s="194"/>
      <c r="J170" s="205">
        <f>BK170</f>
        <v>0</v>
      </c>
      <c r="K170" s="191"/>
      <c r="L170" s="196"/>
      <c r="M170" s="197"/>
      <c r="N170" s="198"/>
      <c r="O170" s="198"/>
      <c r="P170" s="199">
        <f>SUM(P171:P174)</f>
        <v>0</v>
      </c>
      <c r="Q170" s="198"/>
      <c r="R170" s="199">
        <f>SUM(R171:R174)</f>
        <v>0</v>
      </c>
      <c r="S170" s="198"/>
      <c r="T170" s="200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1" t="s">
        <v>80</v>
      </c>
      <c r="AT170" s="202" t="s">
        <v>71</v>
      </c>
      <c r="AU170" s="202" t="s">
        <v>82</v>
      </c>
      <c r="AY170" s="201" t="s">
        <v>159</v>
      </c>
      <c r="BK170" s="203">
        <f>SUM(BK171:BK174)</f>
        <v>0</v>
      </c>
    </row>
    <row r="171" s="2" customFormat="1" ht="24.15" customHeight="1">
      <c r="A171" s="40"/>
      <c r="B171" s="41"/>
      <c r="C171" s="206" t="s">
        <v>637</v>
      </c>
      <c r="D171" s="206" t="s">
        <v>161</v>
      </c>
      <c r="E171" s="207" t="s">
        <v>3157</v>
      </c>
      <c r="F171" s="208" t="s">
        <v>3158</v>
      </c>
      <c r="G171" s="209" t="s">
        <v>263</v>
      </c>
      <c r="H171" s="210">
        <v>5.5</v>
      </c>
      <c r="I171" s="211"/>
      <c r="J171" s="212">
        <f>ROUND(I171*H171,2)</f>
        <v>0</v>
      </c>
      <c r="K171" s="208" t="s">
        <v>19</v>
      </c>
      <c r="L171" s="46"/>
      <c r="M171" s="213" t="s">
        <v>19</v>
      </c>
      <c r="N171" s="214" t="s">
        <v>43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166</v>
      </c>
      <c r="AT171" s="217" t="s">
        <v>161</v>
      </c>
      <c r="AU171" s="217" t="s">
        <v>174</v>
      </c>
      <c r="AY171" s="19" t="s">
        <v>159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80</v>
      </c>
      <c r="BK171" s="218">
        <f>ROUND(I171*H171,2)</f>
        <v>0</v>
      </c>
      <c r="BL171" s="19" t="s">
        <v>166</v>
      </c>
      <c r="BM171" s="217" t="s">
        <v>1031</v>
      </c>
    </row>
    <row r="172" s="2" customFormat="1" ht="16.5" customHeight="1">
      <c r="A172" s="40"/>
      <c r="B172" s="41"/>
      <c r="C172" s="206" t="s">
        <v>643</v>
      </c>
      <c r="D172" s="206" t="s">
        <v>161</v>
      </c>
      <c r="E172" s="207" t="s">
        <v>3159</v>
      </c>
      <c r="F172" s="208" t="s">
        <v>3160</v>
      </c>
      <c r="G172" s="209" t="s">
        <v>2491</v>
      </c>
      <c r="H172" s="210">
        <v>6.5</v>
      </c>
      <c r="I172" s="211"/>
      <c r="J172" s="212">
        <f>ROUND(I172*H172,2)</f>
        <v>0</v>
      </c>
      <c r="K172" s="208" t="s">
        <v>19</v>
      </c>
      <c r="L172" s="46"/>
      <c r="M172" s="213" t="s">
        <v>19</v>
      </c>
      <c r="N172" s="214" t="s">
        <v>43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166</v>
      </c>
      <c r="AT172" s="217" t="s">
        <v>161</v>
      </c>
      <c r="AU172" s="217" t="s">
        <v>174</v>
      </c>
      <c r="AY172" s="19" t="s">
        <v>159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80</v>
      </c>
      <c r="BK172" s="218">
        <f>ROUND(I172*H172,2)</f>
        <v>0</v>
      </c>
      <c r="BL172" s="19" t="s">
        <v>166</v>
      </c>
      <c r="BM172" s="217" t="s">
        <v>1040</v>
      </c>
    </row>
    <row r="173" s="2" customFormat="1" ht="16.5" customHeight="1">
      <c r="A173" s="40"/>
      <c r="B173" s="41"/>
      <c r="C173" s="206" t="s">
        <v>647</v>
      </c>
      <c r="D173" s="206" t="s">
        <v>161</v>
      </c>
      <c r="E173" s="207" t="s">
        <v>3161</v>
      </c>
      <c r="F173" s="208" t="s">
        <v>3162</v>
      </c>
      <c r="G173" s="209" t="s">
        <v>3022</v>
      </c>
      <c r="H173" s="210">
        <v>1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166</v>
      </c>
      <c r="AT173" s="217" t="s">
        <v>161</v>
      </c>
      <c r="AU173" s="217" t="s">
        <v>174</v>
      </c>
      <c r="AY173" s="19" t="s">
        <v>159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166</v>
      </c>
      <c r="BM173" s="217" t="s">
        <v>1049</v>
      </c>
    </row>
    <row r="174" s="2" customFormat="1" ht="24.15" customHeight="1">
      <c r="A174" s="40"/>
      <c r="B174" s="41"/>
      <c r="C174" s="206" t="s">
        <v>652</v>
      </c>
      <c r="D174" s="206" t="s">
        <v>161</v>
      </c>
      <c r="E174" s="207" t="s">
        <v>3081</v>
      </c>
      <c r="F174" s="208" t="s">
        <v>3082</v>
      </c>
      <c r="G174" s="209" t="s">
        <v>1593</v>
      </c>
      <c r="H174" s="279"/>
      <c r="I174" s="211"/>
      <c r="J174" s="212">
        <f>ROUND(I174*H174,2)</f>
        <v>0</v>
      </c>
      <c r="K174" s="208" t="s">
        <v>165</v>
      </c>
      <c r="L174" s="46"/>
      <c r="M174" s="213" t="s">
        <v>19</v>
      </c>
      <c r="N174" s="214" t="s">
        <v>43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166</v>
      </c>
      <c r="AT174" s="217" t="s">
        <v>161</v>
      </c>
      <c r="AU174" s="217" t="s">
        <v>174</v>
      </c>
      <c r="AY174" s="19" t="s">
        <v>159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80</v>
      </c>
      <c r="BK174" s="218">
        <f>ROUND(I174*H174,2)</f>
        <v>0</v>
      </c>
      <c r="BL174" s="19" t="s">
        <v>166</v>
      </c>
      <c r="BM174" s="217" t="s">
        <v>1058</v>
      </c>
    </row>
    <row r="175" s="12" customFormat="1" ht="20.88" customHeight="1">
      <c r="A175" s="12"/>
      <c r="B175" s="190"/>
      <c r="C175" s="191"/>
      <c r="D175" s="192" t="s">
        <v>71</v>
      </c>
      <c r="E175" s="204" t="s">
        <v>2433</v>
      </c>
      <c r="F175" s="204" t="s">
        <v>3083</v>
      </c>
      <c r="G175" s="191"/>
      <c r="H175" s="191"/>
      <c r="I175" s="194"/>
      <c r="J175" s="205">
        <f>BK175</f>
        <v>0</v>
      </c>
      <c r="K175" s="191"/>
      <c r="L175" s="196"/>
      <c r="M175" s="197"/>
      <c r="N175" s="198"/>
      <c r="O175" s="198"/>
      <c r="P175" s="199">
        <f>SUM(P176:P179)</f>
        <v>0</v>
      </c>
      <c r="Q175" s="198"/>
      <c r="R175" s="199">
        <f>SUM(R176:R179)</f>
        <v>0</v>
      </c>
      <c r="S175" s="198"/>
      <c r="T175" s="200">
        <f>SUM(T176:T179)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1" t="s">
        <v>80</v>
      </c>
      <c r="AT175" s="202" t="s">
        <v>71</v>
      </c>
      <c r="AU175" s="202" t="s">
        <v>82</v>
      </c>
      <c r="AY175" s="201" t="s">
        <v>159</v>
      </c>
      <c r="BK175" s="203">
        <f>SUM(BK176:BK179)</f>
        <v>0</v>
      </c>
    </row>
    <row r="176" s="2" customFormat="1" ht="16.5" customHeight="1">
      <c r="A176" s="40"/>
      <c r="B176" s="41"/>
      <c r="C176" s="206" t="s">
        <v>658</v>
      </c>
      <c r="D176" s="206" t="s">
        <v>161</v>
      </c>
      <c r="E176" s="207" t="s">
        <v>3084</v>
      </c>
      <c r="F176" s="208" t="s">
        <v>3085</v>
      </c>
      <c r="G176" s="209" t="s">
        <v>2416</v>
      </c>
      <c r="H176" s="210">
        <v>1</v>
      </c>
      <c r="I176" s="211"/>
      <c r="J176" s="212">
        <f>ROUND(I176*H176,2)</f>
        <v>0</v>
      </c>
      <c r="K176" s="208" t="s">
        <v>19</v>
      </c>
      <c r="L176" s="46"/>
      <c r="M176" s="213" t="s">
        <v>19</v>
      </c>
      <c r="N176" s="214" t="s">
        <v>43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166</v>
      </c>
      <c r="AT176" s="217" t="s">
        <v>161</v>
      </c>
      <c r="AU176" s="217" t="s">
        <v>174</v>
      </c>
      <c r="AY176" s="19" t="s">
        <v>159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166</v>
      </c>
      <c r="BM176" s="217" t="s">
        <v>1069</v>
      </c>
    </row>
    <row r="177" s="2" customFormat="1" ht="16.5" customHeight="1">
      <c r="A177" s="40"/>
      <c r="B177" s="41"/>
      <c r="C177" s="206" t="s">
        <v>667</v>
      </c>
      <c r="D177" s="206" t="s">
        <v>161</v>
      </c>
      <c r="E177" s="207" t="s">
        <v>3086</v>
      </c>
      <c r="F177" s="208" t="s">
        <v>3087</v>
      </c>
      <c r="G177" s="209" t="s">
        <v>2500</v>
      </c>
      <c r="H177" s="210">
        <v>6</v>
      </c>
      <c r="I177" s="211"/>
      <c r="J177" s="212">
        <f>ROUND(I177*H177,2)</f>
        <v>0</v>
      </c>
      <c r="K177" s="208" t="s">
        <v>19</v>
      </c>
      <c r="L177" s="46"/>
      <c r="M177" s="213" t="s">
        <v>19</v>
      </c>
      <c r="N177" s="214" t="s">
        <v>43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166</v>
      </c>
      <c r="AT177" s="217" t="s">
        <v>161</v>
      </c>
      <c r="AU177" s="217" t="s">
        <v>174</v>
      </c>
      <c r="AY177" s="19" t="s">
        <v>159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166</v>
      </c>
      <c r="BM177" s="217" t="s">
        <v>1079</v>
      </c>
    </row>
    <row r="178" s="2" customFormat="1" ht="16.5" customHeight="1">
      <c r="A178" s="40"/>
      <c r="B178" s="41"/>
      <c r="C178" s="206" t="s">
        <v>674</v>
      </c>
      <c r="D178" s="206" t="s">
        <v>161</v>
      </c>
      <c r="E178" s="207" t="s">
        <v>3088</v>
      </c>
      <c r="F178" s="208" t="s">
        <v>3089</v>
      </c>
      <c r="G178" s="209" t="s">
        <v>2500</v>
      </c>
      <c r="H178" s="210">
        <v>3</v>
      </c>
      <c r="I178" s="211"/>
      <c r="J178" s="212">
        <f>ROUND(I178*H178,2)</f>
        <v>0</v>
      </c>
      <c r="K178" s="208" t="s">
        <v>19</v>
      </c>
      <c r="L178" s="46"/>
      <c r="M178" s="213" t="s">
        <v>19</v>
      </c>
      <c r="N178" s="214" t="s">
        <v>43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166</v>
      </c>
      <c r="AT178" s="217" t="s">
        <v>161</v>
      </c>
      <c r="AU178" s="217" t="s">
        <v>174</v>
      </c>
      <c r="AY178" s="19" t="s">
        <v>159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80</v>
      </c>
      <c r="BK178" s="218">
        <f>ROUND(I178*H178,2)</f>
        <v>0</v>
      </c>
      <c r="BL178" s="19" t="s">
        <v>166</v>
      </c>
      <c r="BM178" s="217" t="s">
        <v>1089</v>
      </c>
    </row>
    <row r="179" s="2" customFormat="1" ht="16.5" customHeight="1">
      <c r="A179" s="40"/>
      <c r="B179" s="41"/>
      <c r="C179" s="206" t="s">
        <v>678</v>
      </c>
      <c r="D179" s="206" t="s">
        <v>161</v>
      </c>
      <c r="E179" s="207" t="s">
        <v>3090</v>
      </c>
      <c r="F179" s="208" t="s">
        <v>2504</v>
      </c>
      <c r="G179" s="209" t="s">
        <v>2500</v>
      </c>
      <c r="H179" s="210">
        <v>8</v>
      </c>
      <c r="I179" s="211"/>
      <c r="J179" s="212">
        <f>ROUND(I179*H179,2)</f>
        <v>0</v>
      </c>
      <c r="K179" s="208" t="s">
        <v>19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166</v>
      </c>
      <c r="AT179" s="217" t="s">
        <v>161</v>
      </c>
      <c r="AU179" s="217" t="s">
        <v>174</v>
      </c>
      <c r="AY179" s="19" t="s">
        <v>159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166</v>
      </c>
      <c r="BM179" s="217" t="s">
        <v>1097</v>
      </c>
    </row>
    <row r="180" s="12" customFormat="1" ht="22.8" customHeight="1">
      <c r="A180" s="12"/>
      <c r="B180" s="190"/>
      <c r="C180" s="191"/>
      <c r="D180" s="192" t="s">
        <v>71</v>
      </c>
      <c r="E180" s="204" t="s">
        <v>2471</v>
      </c>
      <c r="F180" s="204" t="s">
        <v>3163</v>
      </c>
      <c r="G180" s="191"/>
      <c r="H180" s="191"/>
      <c r="I180" s="194"/>
      <c r="J180" s="205">
        <f>BK180</f>
        <v>0</v>
      </c>
      <c r="K180" s="191"/>
      <c r="L180" s="196"/>
      <c r="M180" s="197"/>
      <c r="N180" s="198"/>
      <c r="O180" s="198"/>
      <c r="P180" s="199">
        <f>P181+SUM(P182:P190)+P195</f>
        <v>0</v>
      </c>
      <c r="Q180" s="198"/>
      <c r="R180" s="199">
        <f>R181+SUM(R182:R190)+R195</f>
        <v>0</v>
      </c>
      <c r="S180" s="198"/>
      <c r="T180" s="200">
        <f>T181+SUM(T182:T190)+T195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80</v>
      </c>
      <c r="AT180" s="202" t="s">
        <v>71</v>
      </c>
      <c r="AU180" s="202" t="s">
        <v>80</v>
      </c>
      <c r="AY180" s="201" t="s">
        <v>159</v>
      </c>
      <c r="BK180" s="203">
        <f>BK181+SUM(BK182:BK190)+BK195</f>
        <v>0</v>
      </c>
    </row>
    <row r="181" s="2" customFormat="1" ht="16.5" customHeight="1">
      <c r="A181" s="40"/>
      <c r="B181" s="41"/>
      <c r="C181" s="206" t="s">
        <v>682</v>
      </c>
      <c r="D181" s="206" t="s">
        <v>161</v>
      </c>
      <c r="E181" s="207" t="s">
        <v>3164</v>
      </c>
      <c r="F181" s="208" t="s">
        <v>3165</v>
      </c>
      <c r="G181" s="209" t="s">
        <v>2363</v>
      </c>
      <c r="H181" s="210">
        <v>1</v>
      </c>
      <c r="I181" s="211"/>
      <c r="J181" s="212">
        <f>ROUND(I181*H181,2)</f>
        <v>0</v>
      </c>
      <c r="K181" s="208" t="s">
        <v>19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166</v>
      </c>
      <c r="AT181" s="217" t="s">
        <v>161</v>
      </c>
      <c r="AU181" s="217" t="s">
        <v>82</v>
      </c>
      <c r="AY181" s="19" t="s">
        <v>159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166</v>
      </c>
      <c r="BM181" s="217" t="s">
        <v>1110</v>
      </c>
    </row>
    <row r="182" s="2" customFormat="1" ht="16.5" customHeight="1">
      <c r="A182" s="40"/>
      <c r="B182" s="41"/>
      <c r="C182" s="206" t="s">
        <v>687</v>
      </c>
      <c r="D182" s="206" t="s">
        <v>161</v>
      </c>
      <c r="E182" s="207" t="s">
        <v>3166</v>
      </c>
      <c r="F182" s="208" t="s">
        <v>3167</v>
      </c>
      <c r="G182" s="209" t="s">
        <v>2363</v>
      </c>
      <c r="H182" s="210">
        <v>1</v>
      </c>
      <c r="I182" s="211"/>
      <c r="J182" s="212">
        <f>ROUND(I182*H182,2)</f>
        <v>0</v>
      </c>
      <c r="K182" s="208" t="s">
        <v>19</v>
      </c>
      <c r="L182" s="46"/>
      <c r="M182" s="213" t="s">
        <v>19</v>
      </c>
      <c r="N182" s="214" t="s">
        <v>43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166</v>
      </c>
      <c r="AT182" s="217" t="s">
        <v>161</v>
      </c>
      <c r="AU182" s="217" t="s">
        <v>82</v>
      </c>
      <c r="AY182" s="19" t="s">
        <v>159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80</v>
      </c>
      <c r="BK182" s="218">
        <f>ROUND(I182*H182,2)</f>
        <v>0</v>
      </c>
      <c r="BL182" s="19" t="s">
        <v>166</v>
      </c>
      <c r="BM182" s="217" t="s">
        <v>1119</v>
      </c>
    </row>
    <row r="183" s="2" customFormat="1" ht="16.5" customHeight="1">
      <c r="A183" s="40"/>
      <c r="B183" s="41"/>
      <c r="C183" s="206" t="s">
        <v>695</v>
      </c>
      <c r="D183" s="206" t="s">
        <v>161</v>
      </c>
      <c r="E183" s="207" t="s">
        <v>3095</v>
      </c>
      <c r="F183" s="208" t="s">
        <v>3096</v>
      </c>
      <c r="G183" s="209" t="s">
        <v>2363</v>
      </c>
      <c r="H183" s="210">
        <v>4</v>
      </c>
      <c r="I183" s="211"/>
      <c r="J183" s="212">
        <f>ROUND(I183*H183,2)</f>
        <v>0</v>
      </c>
      <c r="K183" s="208" t="s">
        <v>19</v>
      </c>
      <c r="L183" s="46"/>
      <c r="M183" s="213" t="s">
        <v>19</v>
      </c>
      <c r="N183" s="214" t="s">
        <v>43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166</v>
      </c>
      <c r="AT183" s="217" t="s">
        <v>161</v>
      </c>
      <c r="AU183" s="217" t="s">
        <v>82</v>
      </c>
      <c r="AY183" s="19" t="s">
        <v>159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166</v>
      </c>
      <c r="BM183" s="217" t="s">
        <v>1130</v>
      </c>
    </row>
    <row r="184" s="2" customFormat="1" ht="16.5" customHeight="1">
      <c r="A184" s="40"/>
      <c r="B184" s="41"/>
      <c r="C184" s="206" t="s">
        <v>702</v>
      </c>
      <c r="D184" s="206" t="s">
        <v>161</v>
      </c>
      <c r="E184" s="207" t="s">
        <v>3168</v>
      </c>
      <c r="F184" s="208" t="s">
        <v>3169</v>
      </c>
      <c r="G184" s="209" t="s">
        <v>2363</v>
      </c>
      <c r="H184" s="210">
        <v>1</v>
      </c>
      <c r="I184" s="211"/>
      <c r="J184" s="212">
        <f>ROUND(I184*H184,2)</f>
        <v>0</v>
      </c>
      <c r="K184" s="208" t="s">
        <v>19</v>
      </c>
      <c r="L184" s="46"/>
      <c r="M184" s="213" t="s">
        <v>19</v>
      </c>
      <c r="N184" s="214" t="s">
        <v>43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166</v>
      </c>
      <c r="AT184" s="217" t="s">
        <v>161</v>
      </c>
      <c r="AU184" s="217" t="s">
        <v>82</v>
      </c>
      <c r="AY184" s="19" t="s">
        <v>159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80</v>
      </c>
      <c r="BK184" s="218">
        <f>ROUND(I184*H184,2)</f>
        <v>0</v>
      </c>
      <c r="BL184" s="19" t="s">
        <v>166</v>
      </c>
      <c r="BM184" s="217" t="s">
        <v>1143</v>
      </c>
    </row>
    <row r="185" s="2" customFormat="1" ht="16.5" customHeight="1">
      <c r="A185" s="40"/>
      <c r="B185" s="41"/>
      <c r="C185" s="206" t="s">
        <v>708</v>
      </c>
      <c r="D185" s="206" t="s">
        <v>161</v>
      </c>
      <c r="E185" s="207" t="s">
        <v>3170</v>
      </c>
      <c r="F185" s="208" t="s">
        <v>3171</v>
      </c>
      <c r="G185" s="209" t="s">
        <v>2363</v>
      </c>
      <c r="H185" s="210">
        <v>1</v>
      </c>
      <c r="I185" s="211"/>
      <c r="J185" s="212">
        <f>ROUND(I185*H185,2)</f>
        <v>0</v>
      </c>
      <c r="K185" s="208" t="s">
        <v>19</v>
      </c>
      <c r="L185" s="46"/>
      <c r="M185" s="213" t="s">
        <v>19</v>
      </c>
      <c r="N185" s="214" t="s">
        <v>43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166</v>
      </c>
      <c r="AT185" s="217" t="s">
        <v>161</v>
      </c>
      <c r="AU185" s="217" t="s">
        <v>82</v>
      </c>
      <c r="AY185" s="19" t="s">
        <v>159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80</v>
      </c>
      <c r="BK185" s="218">
        <f>ROUND(I185*H185,2)</f>
        <v>0</v>
      </c>
      <c r="BL185" s="19" t="s">
        <v>166</v>
      </c>
      <c r="BM185" s="217" t="s">
        <v>1156</v>
      </c>
    </row>
    <row r="186" s="2" customFormat="1" ht="16.5" customHeight="1">
      <c r="A186" s="40"/>
      <c r="B186" s="41"/>
      <c r="C186" s="206" t="s">
        <v>712</v>
      </c>
      <c r="D186" s="206" t="s">
        <v>161</v>
      </c>
      <c r="E186" s="207" t="s">
        <v>3172</v>
      </c>
      <c r="F186" s="208" t="s">
        <v>3048</v>
      </c>
      <c r="G186" s="209" t="s">
        <v>2416</v>
      </c>
      <c r="H186" s="210">
        <v>1</v>
      </c>
      <c r="I186" s="211"/>
      <c r="J186" s="212">
        <f>ROUND(I186*H186,2)</f>
        <v>0</v>
      </c>
      <c r="K186" s="208" t="s">
        <v>19</v>
      </c>
      <c r="L186" s="46"/>
      <c r="M186" s="213" t="s">
        <v>19</v>
      </c>
      <c r="N186" s="214" t="s">
        <v>43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166</v>
      </c>
      <c r="AT186" s="217" t="s">
        <v>161</v>
      </c>
      <c r="AU186" s="217" t="s">
        <v>82</v>
      </c>
      <c r="AY186" s="19" t="s">
        <v>159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80</v>
      </c>
      <c r="BK186" s="218">
        <f>ROUND(I186*H186,2)</f>
        <v>0</v>
      </c>
      <c r="BL186" s="19" t="s">
        <v>166</v>
      </c>
      <c r="BM186" s="217" t="s">
        <v>1167</v>
      </c>
    </row>
    <row r="187" s="2" customFormat="1" ht="16.5" customHeight="1">
      <c r="A187" s="40"/>
      <c r="B187" s="41"/>
      <c r="C187" s="206" t="s">
        <v>718</v>
      </c>
      <c r="D187" s="206" t="s">
        <v>161</v>
      </c>
      <c r="E187" s="207" t="s">
        <v>3173</v>
      </c>
      <c r="F187" s="208" t="s">
        <v>3174</v>
      </c>
      <c r="G187" s="209" t="s">
        <v>413</v>
      </c>
      <c r="H187" s="210">
        <v>4</v>
      </c>
      <c r="I187" s="211"/>
      <c r="J187" s="212">
        <f>ROUND(I187*H187,2)</f>
        <v>0</v>
      </c>
      <c r="K187" s="208" t="s">
        <v>19</v>
      </c>
      <c r="L187" s="46"/>
      <c r="M187" s="213" t="s">
        <v>19</v>
      </c>
      <c r="N187" s="214" t="s">
        <v>43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166</v>
      </c>
      <c r="AT187" s="217" t="s">
        <v>161</v>
      </c>
      <c r="AU187" s="217" t="s">
        <v>82</v>
      </c>
      <c r="AY187" s="19" t="s">
        <v>159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80</v>
      </c>
      <c r="BK187" s="218">
        <f>ROUND(I187*H187,2)</f>
        <v>0</v>
      </c>
      <c r="BL187" s="19" t="s">
        <v>166</v>
      </c>
      <c r="BM187" s="217" t="s">
        <v>1182</v>
      </c>
    </row>
    <row r="188" s="2" customFormat="1" ht="16.5" customHeight="1">
      <c r="A188" s="40"/>
      <c r="B188" s="41"/>
      <c r="C188" s="206" t="s">
        <v>723</v>
      </c>
      <c r="D188" s="206" t="s">
        <v>161</v>
      </c>
      <c r="E188" s="207" t="s">
        <v>3175</v>
      </c>
      <c r="F188" s="208" t="s">
        <v>3176</v>
      </c>
      <c r="G188" s="209" t="s">
        <v>2363</v>
      </c>
      <c r="H188" s="210">
        <v>2</v>
      </c>
      <c r="I188" s="211"/>
      <c r="J188" s="212">
        <f>ROUND(I188*H188,2)</f>
        <v>0</v>
      </c>
      <c r="K188" s="208" t="s">
        <v>19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166</v>
      </c>
      <c r="AT188" s="217" t="s">
        <v>161</v>
      </c>
      <c r="AU188" s="217" t="s">
        <v>82</v>
      </c>
      <c r="AY188" s="19" t="s">
        <v>159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166</v>
      </c>
      <c r="BM188" s="217" t="s">
        <v>1193</v>
      </c>
    </row>
    <row r="189" s="2" customFormat="1" ht="16.5" customHeight="1">
      <c r="A189" s="40"/>
      <c r="B189" s="41"/>
      <c r="C189" s="206" t="s">
        <v>727</v>
      </c>
      <c r="D189" s="206" t="s">
        <v>161</v>
      </c>
      <c r="E189" s="207" t="s">
        <v>3177</v>
      </c>
      <c r="F189" s="208" t="s">
        <v>3048</v>
      </c>
      <c r="G189" s="209" t="s">
        <v>2416</v>
      </c>
      <c r="H189" s="210">
        <v>1</v>
      </c>
      <c r="I189" s="211"/>
      <c r="J189" s="212">
        <f>ROUND(I189*H189,2)</f>
        <v>0</v>
      </c>
      <c r="K189" s="208" t="s">
        <v>19</v>
      </c>
      <c r="L189" s="46"/>
      <c r="M189" s="213" t="s">
        <v>19</v>
      </c>
      <c r="N189" s="214" t="s">
        <v>43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166</v>
      </c>
      <c r="AT189" s="217" t="s">
        <v>161</v>
      </c>
      <c r="AU189" s="217" t="s">
        <v>82</v>
      </c>
      <c r="AY189" s="19" t="s">
        <v>159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166</v>
      </c>
      <c r="BM189" s="217" t="s">
        <v>1198</v>
      </c>
    </row>
    <row r="190" s="12" customFormat="1" ht="20.88" customHeight="1">
      <c r="A190" s="12"/>
      <c r="B190" s="190"/>
      <c r="C190" s="191"/>
      <c r="D190" s="192" t="s">
        <v>71</v>
      </c>
      <c r="E190" s="204" t="s">
        <v>2479</v>
      </c>
      <c r="F190" s="204" t="s">
        <v>3178</v>
      </c>
      <c r="G190" s="191"/>
      <c r="H190" s="191"/>
      <c r="I190" s="194"/>
      <c r="J190" s="205">
        <f>BK190</f>
        <v>0</v>
      </c>
      <c r="K190" s="191"/>
      <c r="L190" s="196"/>
      <c r="M190" s="197"/>
      <c r="N190" s="198"/>
      <c r="O190" s="198"/>
      <c r="P190" s="199">
        <f>SUM(P191:P194)</f>
        <v>0</v>
      </c>
      <c r="Q190" s="198"/>
      <c r="R190" s="199">
        <f>SUM(R191:R194)</f>
        <v>0</v>
      </c>
      <c r="S190" s="198"/>
      <c r="T190" s="200">
        <f>SUM(T191:T194)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1" t="s">
        <v>80</v>
      </c>
      <c r="AT190" s="202" t="s">
        <v>71</v>
      </c>
      <c r="AU190" s="202" t="s">
        <v>82</v>
      </c>
      <c r="AY190" s="201" t="s">
        <v>159</v>
      </c>
      <c r="BK190" s="203">
        <f>SUM(BK191:BK194)</f>
        <v>0</v>
      </c>
    </row>
    <row r="191" s="2" customFormat="1" ht="24.15" customHeight="1">
      <c r="A191" s="40"/>
      <c r="B191" s="41"/>
      <c r="C191" s="206" t="s">
        <v>732</v>
      </c>
      <c r="D191" s="206" t="s">
        <v>161</v>
      </c>
      <c r="E191" s="207" t="s">
        <v>3179</v>
      </c>
      <c r="F191" s="208" t="s">
        <v>3180</v>
      </c>
      <c r="G191" s="209" t="s">
        <v>263</v>
      </c>
      <c r="H191" s="210">
        <v>3.6000000000000001</v>
      </c>
      <c r="I191" s="211"/>
      <c r="J191" s="212">
        <f>ROUND(I191*H191,2)</f>
        <v>0</v>
      </c>
      <c r="K191" s="208" t="s">
        <v>19</v>
      </c>
      <c r="L191" s="46"/>
      <c r="M191" s="213" t="s">
        <v>19</v>
      </c>
      <c r="N191" s="214" t="s">
        <v>43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166</v>
      </c>
      <c r="AT191" s="217" t="s">
        <v>161</v>
      </c>
      <c r="AU191" s="217" t="s">
        <v>174</v>
      </c>
      <c r="AY191" s="19" t="s">
        <v>159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166</v>
      </c>
      <c r="BM191" s="217" t="s">
        <v>1214</v>
      </c>
    </row>
    <row r="192" s="2" customFormat="1" ht="16.5" customHeight="1">
      <c r="A192" s="40"/>
      <c r="B192" s="41"/>
      <c r="C192" s="206" t="s">
        <v>737</v>
      </c>
      <c r="D192" s="206" t="s">
        <v>161</v>
      </c>
      <c r="E192" s="207" t="s">
        <v>3181</v>
      </c>
      <c r="F192" s="208" t="s">
        <v>3160</v>
      </c>
      <c r="G192" s="209" t="s">
        <v>2491</v>
      </c>
      <c r="H192" s="210">
        <v>4</v>
      </c>
      <c r="I192" s="211"/>
      <c r="J192" s="212">
        <f>ROUND(I192*H192,2)</f>
        <v>0</v>
      </c>
      <c r="K192" s="208" t="s">
        <v>19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166</v>
      </c>
      <c r="AT192" s="217" t="s">
        <v>161</v>
      </c>
      <c r="AU192" s="217" t="s">
        <v>174</v>
      </c>
      <c r="AY192" s="19" t="s">
        <v>159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166</v>
      </c>
      <c r="BM192" s="217" t="s">
        <v>1228</v>
      </c>
    </row>
    <row r="193" s="2" customFormat="1" ht="16.5" customHeight="1">
      <c r="A193" s="40"/>
      <c r="B193" s="41"/>
      <c r="C193" s="206" t="s">
        <v>741</v>
      </c>
      <c r="D193" s="206" t="s">
        <v>161</v>
      </c>
      <c r="E193" s="207" t="s">
        <v>3182</v>
      </c>
      <c r="F193" s="208" t="s">
        <v>3069</v>
      </c>
      <c r="G193" s="209" t="s">
        <v>2416</v>
      </c>
      <c r="H193" s="210">
        <v>1</v>
      </c>
      <c r="I193" s="211"/>
      <c r="J193" s="212">
        <f>ROUND(I193*H193,2)</f>
        <v>0</v>
      </c>
      <c r="K193" s="208" t="s">
        <v>19</v>
      </c>
      <c r="L193" s="46"/>
      <c r="M193" s="213" t="s">
        <v>19</v>
      </c>
      <c r="N193" s="214" t="s">
        <v>43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166</v>
      </c>
      <c r="AT193" s="217" t="s">
        <v>161</v>
      </c>
      <c r="AU193" s="217" t="s">
        <v>174</v>
      </c>
      <c r="AY193" s="19" t="s">
        <v>159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166</v>
      </c>
      <c r="BM193" s="217" t="s">
        <v>1245</v>
      </c>
    </row>
    <row r="194" s="2" customFormat="1" ht="24.15" customHeight="1">
      <c r="A194" s="40"/>
      <c r="B194" s="41"/>
      <c r="C194" s="206" t="s">
        <v>749</v>
      </c>
      <c r="D194" s="206" t="s">
        <v>161</v>
      </c>
      <c r="E194" s="207" t="s">
        <v>3081</v>
      </c>
      <c r="F194" s="208" t="s">
        <v>3082</v>
      </c>
      <c r="G194" s="209" t="s">
        <v>1593</v>
      </c>
      <c r="H194" s="279"/>
      <c r="I194" s="211"/>
      <c r="J194" s="212">
        <f>ROUND(I194*H194,2)</f>
        <v>0</v>
      </c>
      <c r="K194" s="208" t="s">
        <v>165</v>
      </c>
      <c r="L194" s="46"/>
      <c r="M194" s="213" t="s">
        <v>19</v>
      </c>
      <c r="N194" s="214" t="s">
        <v>43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166</v>
      </c>
      <c r="AT194" s="217" t="s">
        <v>161</v>
      </c>
      <c r="AU194" s="217" t="s">
        <v>174</v>
      </c>
      <c r="AY194" s="19" t="s">
        <v>159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80</v>
      </c>
      <c r="BK194" s="218">
        <f>ROUND(I194*H194,2)</f>
        <v>0</v>
      </c>
      <c r="BL194" s="19" t="s">
        <v>166</v>
      </c>
      <c r="BM194" s="217" t="s">
        <v>1258</v>
      </c>
    </row>
    <row r="195" s="12" customFormat="1" ht="20.88" customHeight="1">
      <c r="A195" s="12"/>
      <c r="B195" s="190"/>
      <c r="C195" s="191"/>
      <c r="D195" s="192" t="s">
        <v>71</v>
      </c>
      <c r="E195" s="204" t="s">
        <v>2433</v>
      </c>
      <c r="F195" s="204" t="s">
        <v>3083</v>
      </c>
      <c r="G195" s="191"/>
      <c r="H195" s="191"/>
      <c r="I195" s="194"/>
      <c r="J195" s="205">
        <f>BK195</f>
        <v>0</v>
      </c>
      <c r="K195" s="191"/>
      <c r="L195" s="196"/>
      <c r="M195" s="197"/>
      <c r="N195" s="198"/>
      <c r="O195" s="198"/>
      <c r="P195" s="199">
        <f>SUM(P196:P198)</f>
        <v>0</v>
      </c>
      <c r="Q195" s="198"/>
      <c r="R195" s="199">
        <f>SUM(R196:R198)</f>
        <v>0</v>
      </c>
      <c r="S195" s="198"/>
      <c r="T195" s="200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80</v>
      </c>
      <c r="AT195" s="202" t="s">
        <v>71</v>
      </c>
      <c r="AU195" s="202" t="s">
        <v>82</v>
      </c>
      <c r="AY195" s="201" t="s">
        <v>159</v>
      </c>
      <c r="BK195" s="203">
        <f>SUM(BK196:BK198)</f>
        <v>0</v>
      </c>
    </row>
    <row r="196" s="2" customFormat="1" ht="16.5" customHeight="1">
      <c r="A196" s="40"/>
      <c r="B196" s="41"/>
      <c r="C196" s="206" t="s">
        <v>755</v>
      </c>
      <c r="D196" s="206" t="s">
        <v>161</v>
      </c>
      <c r="E196" s="207" t="s">
        <v>3086</v>
      </c>
      <c r="F196" s="208" t="s">
        <v>3087</v>
      </c>
      <c r="G196" s="209" t="s">
        <v>2500</v>
      </c>
      <c r="H196" s="210">
        <v>2</v>
      </c>
      <c r="I196" s="211"/>
      <c r="J196" s="212">
        <f>ROUND(I196*H196,2)</f>
        <v>0</v>
      </c>
      <c r="K196" s="208" t="s">
        <v>19</v>
      </c>
      <c r="L196" s="46"/>
      <c r="M196" s="213" t="s">
        <v>19</v>
      </c>
      <c r="N196" s="214" t="s">
        <v>43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166</v>
      </c>
      <c r="AT196" s="217" t="s">
        <v>161</v>
      </c>
      <c r="AU196" s="217" t="s">
        <v>174</v>
      </c>
      <c r="AY196" s="19" t="s">
        <v>159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80</v>
      </c>
      <c r="BK196" s="218">
        <f>ROUND(I196*H196,2)</f>
        <v>0</v>
      </c>
      <c r="BL196" s="19" t="s">
        <v>166</v>
      </c>
      <c r="BM196" s="217" t="s">
        <v>1268</v>
      </c>
    </row>
    <row r="197" s="2" customFormat="1" ht="16.5" customHeight="1">
      <c r="A197" s="40"/>
      <c r="B197" s="41"/>
      <c r="C197" s="206" t="s">
        <v>760</v>
      </c>
      <c r="D197" s="206" t="s">
        <v>161</v>
      </c>
      <c r="E197" s="207" t="s">
        <v>3088</v>
      </c>
      <c r="F197" s="208" t="s">
        <v>3089</v>
      </c>
      <c r="G197" s="209" t="s">
        <v>2500</v>
      </c>
      <c r="H197" s="210">
        <v>2</v>
      </c>
      <c r="I197" s="211"/>
      <c r="J197" s="212">
        <f>ROUND(I197*H197,2)</f>
        <v>0</v>
      </c>
      <c r="K197" s="208" t="s">
        <v>19</v>
      </c>
      <c r="L197" s="46"/>
      <c r="M197" s="213" t="s">
        <v>19</v>
      </c>
      <c r="N197" s="214" t="s">
        <v>43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166</v>
      </c>
      <c r="AT197" s="217" t="s">
        <v>161</v>
      </c>
      <c r="AU197" s="217" t="s">
        <v>174</v>
      </c>
      <c r="AY197" s="19" t="s">
        <v>159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166</v>
      </c>
      <c r="BM197" s="217" t="s">
        <v>1276</v>
      </c>
    </row>
    <row r="198" s="2" customFormat="1" ht="16.5" customHeight="1">
      <c r="A198" s="40"/>
      <c r="B198" s="41"/>
      <c r="C198" s="206" t="s">
        <v>693</v>
      </c>
      <c r="D198" s="206" t="s">
        <v>161</v>
      </c>
      <c r="E198" s="207" t="s">
        <v>3090</v>
      </c>
      <c r="F198" s="208" t="s">
        <v>2504</v>
      </c>
      <c r="G198" s="209" t="s">
        <v>2500</v>
      </c>
      <c r="H198" s="210">
        <v>4</v>
      </c>
      <c r="I198" s="211"/>
      <c r="J198" s="212">
        <f>ROUND(I198*H198,2)</f>
        <v>0</v>
      </c>
      <c r="K198" s="208" t="s">
        <v>19</v>
      </c>
      <c r="L198" s="46"/>
      <c r="M198" s="213" t="s">
        <v>19</v>
      </c>
      <c r="N198" s="214" t="s">
        <v>43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166</v>
      </c>
      <c r="AT198" s="217" t="s">
        <v>161</v>
      </c>
      <c r="AU198" s="217" t="s">
        <v>174</v>
      </c>
      <c r="AY198" s="19" t="s">
        <v>159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80</v>
      </c>
      <c r="BK198" s="218">
        <f>ROUND(I198*H198,2)</f>
        <v>0</v>
      </c>
      <c r="BL198" s="19" t="s">
        <v>166</v>
      </c>
      <c r="BM198" s="217" t="s">
        <v>1285</v>
      </c>
    </row>
    <row r="199" s="12" customFormat="1" ht="22.8" customHeight="1">
      <c r="A199" s="12"/>
      <c r="B199" s="190"/>
      <c r="C199" s="191"/>
      <c r="D199" s="192" t="s">
        <v>71</v>
      </c>
      <c r="E199" s="204" t="s">
        <v>2496</v>
      </c>
      <c r="F199" s="204" t="s">
        <v>2480</v>
      </c>
      <c r="G199" s="191"/>
      <c r="H199" s="191"/>
      <c r="I199" s="194"/>
      <c r="J199" s="205">
        <f>BK199</f>
        <v>0</v>
      </c>
      <c r="K199" s="191"/>
      <c r="L199" s="196"/>
      <c r="M199" s="197"/>
      <c r="N199" s="198"/>
      <c r="O199" s="198"/>
      <c r="P199" s="199">
        <f>P200</f>
        <v>0</v>
      </c>
      <c r="Q199" s="198"/>
      <c r="R199" s="199">
        <f>R200</f>
        <v>0</v>
      </c>
      <c r="S199" s="198"/>
      <c r="T199" s="200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1" t="s">
        <v>80</v>
      </c>
      <c r="AT199" s="202" t="s">
        <v>71</v>
      </c>
      <c r="AU199" s="202" t="s">
        <v>80</v>
      </c>
      <c r="AY199" s="201" t="s">
        <v>159</v>
      </c>
      <c r="BK199" s="203">
        <f>BK200</f>
        <v>0</v>
      </c>
    </row>
    <row r="200" s="2" customFormat="1" ht="16.5" customHeight="1">
      <c r="A200" s="40"/>
      <c r="B200" s="41"/>
      <c r="C200" s="206" t="s">
        <v>747</v>
      </c>
      <c r="D200" s="206" t="s">
        <v>161</v>
      </c>
      <c r="E200" s="207" t="s">
        <v>3183</v>
      </c>
      <c r="F200" s="208" t="s">
        <v>3184</v>
      </c>
      <c r="G200" s="209" t="s">
        <v>2363</v>
      </c>
      <c r="H200" s="210">
        <v>2</v>
      </c>
      <c r="I200" s="211"/>
      <c r="J200" s="212">
        <f>ROUND(I200*H200,2)</f>
        <v>0</v>
      </c>
      <c r="K200" s="208" t="s">
        <v>19</v>
      </c>
      <c r="L200" s="46"/>
      <c r="M200" s="283" t="s">
        <v>19</v>
      </c>
      <c r="N200" s="284" t="s">
        <v>43</v>
      </c>
      <c r="O200" s="285"/>
      <c r="P200" s="286">
        <f>O200*H200</f>
        <v>0</v>
      </c>
      <c r="Q200" s="286">
        <v>0</v>
      </c>
      <c r="R200" s="286">
        <f>Q200*H200</f>
        <v>0</v>
      </c>
      <c r="S200" s="286">
        <v>0</v>
      </c>
      <c r="T200" s="28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166</v>
      </c>
      <c r="AT200" s="217" t="s">
        <v>161</v>
      </c>
      <c r="AU200" s="217" t="s">
        <v>82</v>
      </c>
      <c r="AY200" s="19" t="s">
        <v>159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80</v>
      </c>
      <c r="BK200" s="218">
        <f>ROUND(I200*H200,2)</f>
        <v>0</v>
      </c>
      <c r="BL200" s="19" t="s">
        <v>166</v>
      </c>
      <c r="BM200" s="217" t="s">
        <v>1294</v>
      </c>
    </row>
    <row r="201" s="2" customFormat="1" ht="6.96" customHeight="1">
      <c r="A201" s="40"/>
      <c r="B201" s="61"/>
      <c r="C201" s="62"/>
      <c r="D201" s="62"/>
      <c r="E201" s="62"/>
      <c r="F201" s="62"/>
      <c r="G201" s="62"/>
      <c r="H201" s="62"/>
      <c r="I201" s="62"/>
      <c r="J201" s="62"/>
      <c r="K201" s="62"/>
      <c r="L201" s="46"/>
      <c r="M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</row>
  </sheetData>
  <sheetProtection sheet="1" autoFilter="0" formatColumns="0" formatRows="0" objects="1" scenarios="1" spinCount="100000" saltValue="MKz3vVEBedn+d+kbolgg2SeaqNGRDz9Xgc05U/cmGJM9bdHAppO+AWR/3IiessDtIK16moStOlGFlacEeRGT+Q==" hashValue="VKLAoFUNCe98Xw1V8MxXH8jTSbyhHwuv6aFXdZlwRZ1mMplBw5Mfm8jR2Wo5Lm9mmt3R1b0Zf/Bb2x486l6ZWA==" algorithmName="SHA-512" password="CEE1"/>
  <autoFilter ref="C91:K20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Cestmistrovství Telč - modernizace dílen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3185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18. 5. 2020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3186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ROUND((SUM(BE89:BE147)),  2)</f>
        <v>0</v>
      </c>
      <c r="G33" s="40"/>
      <c r="H33" s="40"/>
      <c r="I33" s="150">
        <v>0.20999999999999999</v>
      </c>
      <c r="J33" s="149">
        <f>ROUND(((SUM(BE89:BE147))*I33),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ROUND((SUM(BF89:BF147)),  2)</f>
        <v>0</v>
      </c>
      <c r="G34" s="40"/>
      <c r="H34" s="40"/>
      <c r="I34" s="150">
        <v>0.14999999999999999</v>
      </c>
      <c r="J34" s="149">
        <f>ROUND(((SUM(BF89:BF147))*I34),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ROUND((SUM(BG89:BG147)),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ROUND((SUM(BH89:BH147)),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ROUND((SUM(BI89:BI147)),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Cestmistrovství Telč - modernizace dílen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06 - Fotovoltaická elektrárna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Telč</v>
      </c>
      <c r="G52" s="42"/>
      <c r="H52" s="42"/>
      <c r="I52" s="34" t="s">
        <v>23</v>
      </c>
      <c r="J52" s="74" t="str">
        <f>IF(J12="","",J12)</f>
        <v>18. 5. 2020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přísp.org., 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import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3187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3188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3189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3190</v>
      </c>
      <c r="E63" s="176"/>
      <c r="F63" s="176"/>
      <c r="G63" s="176"/>
      <c r="H63" s="176"/>
      <c r="I63" s="176"/>
      <c r="J63" s="177">
        <f>J107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3191</v>
      </c>
      <c r="E64" s="176"/>
      <c r="F64" s="176"/>
      <c r="G64" s="176"/>
      <c r="H64" s="176"/>
      <c r="I64" s="176"/>
      <c r="J64" s="177">
        <f>J108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3192</v>
      </c>
      <c r="E65" s="176"/>
      <c r="F65" s="176"/>
      <c r="G65" s="176"/>
      <c r="H65" s="176"/>
      <c r="I65" s="176"/>
      <c r="J65" s="177">
        <f>J115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3193</v>
      </c>
      <c r="E66" s="176"/>
      <c r="F66" s="176"/>
      <c r="G66" s="176"/>
      <c r="H66" s="176"/>
      <c r="I66" s="176"/>
      <c r="J66" s="177">
        <f>J124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3194</v>
      </c>
      <c r="E67" s="176"/>
      <c r="F67" s="176"/>
      <c r="G67" s="176"/>
      <c r="H67" s="176"/>
      <c r="I67" s="176"/>
      <c r="J67" s="177">
        <f>J131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3195</v>
      </c>
      <c r="E68" s="176"/>
      <c r="F68" s="176"/>
      <c r="G68" s="176"/>
      <c r="H68" s="176"/>
      <c r="I68" s="176"/>
      <c r="J68" s="177">
        <f>J143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3196</v>
      </c>
      <c r="E69" s="176"/>
      <c r="F69" s="176"/>
      <c r="G69" s="176"/>
      <c r="H69" s="176"/>
      <c r="I69" s="176"/>
      <c r="J69" s="177">
        <f>J146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144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Cestmistrovství Telč - modernizace dílen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103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06 - Fotovoltaická elektrárna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Telč</v>
      </c>
      <c r="G83" s="42"/>
      <c r="H83" s="42"/>
      <c r="I83" s="34" t="s">
        <v>23</v>
      </c>
      <c r="J83" s="74" t="str">
        <f>IF(J12="","",J12)</f>
        <v>18. 5. 2020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25</v>
      </c>
      <c r="D85" s="42"/>
      <c r="E85" s="42"/>
      <c r="F85" s="29" t="str">
        <f>E15</f>
        <v>KSÚSV, přísp.org., Kosovská 1122/16, Jihlava 58601</v>
      </c>
      <c r="G85" s="42"/>
      <c r="H85" s="42"/>
      <c r="I85" s="34" t="s">
        <v>31</v>
      </c>
      <c r="J85" s="38" t="str">
        <f>E21</f>
        <v>Ing.Josef Slabý, Arnolec 30, Jamné 58827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import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145</v>
      </c>
      <c r="D88" s="182" t="s">
        <v>57</v>
      </c>
      <c r="E88" s="182" t="s">
        <v>53</v>
      </c>
      <c r="F88" s="182" t="s">
        <v>54</v>
      </c>
      <c r="G88" s="182" t="s">
        <v>146</v>
      </c>
      <c r="H88" s="182" t="s">
        <v>147</v>
      </c>
      <c r="I88" s="182" t="s">
        <v>148</v>
      </c>
      <c r="J88" s="182" t="s">
        <v>107</v>
      </c>
      <c r="K88" s="183" t="s">
        <v>149</v>
      </c>
      <c r="L88" s="184"/>
      <c r="M88" s="94" t="s">
        <v>19</v>
      </c>
      <c r="N88" s="95" t="s">
        <v>42</v>
      </c>
      <c r="O88" s="95" t="s">
        <v>150</v>
      </c>
      <c r="P88" s="95" t="s">
        <v>151</v>
      </c>
      <c r="Q88" s="95" t="s">
        <v>152</v>
      </c>
      <c r="R88" s="95" t="s">
        <v>153</v>
      </c>
      <c r="S88" s="95" t="s">
        <v>154</v>
      </c>
      <c r="T88" s="96" t="s">
        <v>155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156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</f>
        <v>0</v>
      </c>
      <c r="Q89" s="98"/>
      <c r="R89" s="187">
        <f>R90</f>
        <v>0</v>
      </c>
      <c r="S89" s="98"/>
      <c r="T89" s="188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108</v>
      </c>
      <c r="BK89" s="189">
        <f>BK90</f>
        <v>0</v>
      </c>
    </row>
    <row r="90" s="12" customFormat="1" ht="25.92" customHeight="1">
      <c r="A90" s="12"/>
      <c r="B90" s="190"/>
      <c r="C90" s="191"/>
      <c r="D90" s="192" t="s">
        <v>71</v>
      </c>
      <c r="E90" s="193" t="s">
        <v>2357</v>
      </c>
      <c r="F90" s="193" t="s">
        <v>96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P91+P98+P107+P108+P115+P124+P131+P143+P146</f>
        <v>0</v>
      </c>
      <c r="Q90" s="198"/>
      <c r="R90" s="199">
        <f>R91+R98+R107+R108+R115+R124+R131+R143+R146</f>
        <v>0</v>
      </c>
      <c r="S90" s="198"/>
      <c r="T90" s="200">
        <f>T91+T98+T107+T108+T115+T124+T131+T143+T146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80</v>
      </c>
      <c r="AT90" s="202" t="s">
        <v>71</v>
      </c>
      <c r="AU90" s="202" t="s">
        <v>72</v>
      </c>
      <c r="AY90" s="201" t="s">
        <v>159</v>
      </c>
      <c r="BK90" s="203">
        <f>BK91+BK98+BK107+BK108+BK115+BK124+BK131+BK143+BK146</f>
        <v>0</v>
      </c>
    </row>
    <row r="91" s="12" customFormat="1" ht="22.8" customHeight="1">
      <c r="A91" s="12"/>
      <c r="B91" s="190"/>
      <c r="C91" s="191"/>
      <c r="D91" s="192" t="s">
        <v>71</v>
      </c>
      <c r="E91" s="204" t="s">
        <v>2359</v>
      </c>
      <c r="F91" s="204" t="s">
        <v>3197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SUM(P92:P97)</f>
        <v>0</v>
      </c>
      <c r="Q91" s="198"/>
      <c r="R91" s="199">
        <f>SUM(R92:R97)</f>
        <v>0</v>
      </c>
      <c r="S91" s="198"/>
      <c r="T91" s="200">
        <f>SUM(T92:T97)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80</v>
      </c>
      <c r="AT91" s="202" t="s">
        <v>71</v>
      </c>
      <c r="AU91" s="202" t="s">
        <v>80</v>
      </c>
      <c r="AY91" s="201" t="s">
        <v>159</v>
      </c>
      <c r="BK91" s="203">
        <f>SUM(BK92:BK97)</f>
        <v>0</v>
      </c>
    </row>
    <row r="92" s="2" customFormat="1" ht="16.5" customHeight="1">
      <c r="A92" s="40"/>
      <c r="B92" s="41"/>
      <c r="C92" s="206" t="s">
        <v>80</v>
      </c>
      <c r="D92" s="206" t="s">
        <v>161</v>
      </c>
      <c r="E92" s="207" t="s">
        <v>3198</v>
      </c>
      <c r="F92" s="208" t="s">
        <v>3199</v>
      </c>
      <c r="G92" s="209" t="s">
        <v>929</v>
      </c>
      <c r="H92" s="210">
        <v>1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599</v>
      </c>
      <c r="AT92" s="217" t="s">
        <v>161</v>
      </c>
      <c r="AU92" s="217" t="s">
        <v>82</v>
      </c>
      <c r="AY92" s="19" t="s">
        <v>159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599</v>
      </c>
      <c r="BM92" s="217" t="s">
        <v>82</v>
      </c>
    </row>
    <row r="93" s="2" customFormat="1" ht="24.15" customHeight="1">
      <c r="A93" s="40"/>
      <c r="B93" s="41"/>
      <c r="C93" s="206" t="s">
        <v>82</v>
      </c>
      <c r="D93" s="206" t="s">
        <v>161</v>
      </c>
      <c r="E93" s="207" t="s">
        <v>3200</v>
      </c>
      <c r="F93" s="208" t="s">
        <v>3201</v>
      </c>
      <c r="G93" s="209" t="s">
        <v>929</v>
      </c>
      <c r="H93" s="210">
        <v>1</v>
      </c>
      <c r="I93" s="211"/>
      <c r="J93" s="212">
        <f>ROUND(I93*H93,2)</f>
        <v>0</v>
      </c>
      <c r="K93" s="208" t="s">
        <v>19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599</v>
      </c>
      <c r="AT93" s="217" t="s">
        <v>161</v>
      </c>
      <c r="AU93" s="217" t="s">
        <v>82</v>
      </c>
      <c r="AY93" s="19" t="s">
        <v>159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599</v>
      </c>
      <c r="BM93" s="217" t="s">
        <v>166</v>
      </c>
    </row>
    <row r="94" s="2" customFormat="1" ht="21.75" customHeight="1">
      <c r="A94" s="40"/>
      <c r="B94" s="41"/>
      <c r="C94" s="206" t="s">
        <v>174</v>
      </c>
      <c r="D94" s="206" t="s">
        <v>161</v>
      </c>
      <c r="E94" s="207" t="s">
        <v>3202</v>
      </c>
      <c r="F94" s="208" t="s">
        <v>3203</v>
      </c>
      <c r="G94" s="209" t="s">
        <v>929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599</v>
      </c>
      <c r="AT94" s="217" t="s">
        <v>161</v>
      </c>
      <c r="AU94" s="217" t="s">
        <v>82</v>
      </c>
      <c r="AY94" s="19" t="s">
        <v>159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599</v>
      </c>
      <c r="BM94" s="217" t="s">
        <v>199</v>
      </c>
    </row>
    <row r="95" s="2" customFormat="1" ht="16.5" customHeight="1">
      <c r="A95" s="40"/>
      <c r="B95" s="41"/>
      <c r="C95" s="206" t="s">
        <v>166</v>
      </c>
      <c r="D95" s="206" t="s">
        <v>161</v>
      </c>
      <c r="E95" s="207" t="s">
        <v>3204</v>
      </c>
      <c r="F95" s="208" t="s">
        <v>3205</v>
      </c>
      <c r="G95" s="209" t="s">
        <v>2603</v>
      </c>
      <c r="H95" s="210">
        <v>1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43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599</v>
      </c>
      <c r="AT95" s="217" t="s">
        <v>161</v>
      </c>
      <c r="AU95" s="217" t="s">
        <v>82</v>
      </c>
      <c r="AY95" s="19" t="s">
        <v>159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599</v>
      </c>
      <c r="BM95" s="217" t="s">
        <v>210</v>
      </c>
    </row>
    <row r="96" s="2" customFormat="1" ht="16.5" customHeight="1">
      <c r="A96" s="40"/>
      <c r="B96" s="41"/>
      <c r="C96" s="206" t="s">
        <v>194</v>
      </c>
      <c r="D96" s="206" t="s">
        <v>161</v>
      </c>
      <c r="E96" s="207" t="s">
        <v>3206</v>
      </c>
      <c r="F96" s="208" t="s">
        <v>3207</v>
      </c>
      <c r="G96" s="209" t="s">
        <v>2603</v>
      </c>
      <c r="H96" s="210">
        <v>1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599</v>
      </c>
      <c r="AT96" s="217" t="s">
        <v>161</v>
      </c>
      <c r="AU96" s="217" t="s">
        <v>82</v>
      </c>
      <c r="AY96" s="19" t="s">
        <v>159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599</v>
      </c>
      <c r="BM96" s="217" t="s">
        <v>226</v>
      </c>
    </row>
    <row r="97" s="2" customFormat="1" ht="16.5" customHeight="1">
      <c r="A97" s="40"/>
      <c r="B97" s="41"/>
      <c r="C97" s="206" t="s">
        <v>199</v>
      </c>
      <c r="D97" s="206" t="s">
        <v>161</v>
      </c>
      <c r="E97" s="207" t="s">
        <v>3208</v>
      </c>
      <c r="F97" s="208" t="s">
        <v>3209</v>
      </c>
      <c r="G97" s="209" t="s">
        <v>2891</v>
      </c>
      <c r="H97" s="210">
        <v>2</v>
      </c>
      <c r="I97" s="211"/>
      <c r="J97" s="212">
        <f>ROUND(I97*H97,2)</f>
        <v>0</v>
      </c>
      <c r="K97" s="208" t="s">
        <v>19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599</v>
      </c>
      <c r="AT97" s="217" t="s">
        <v>161</v>
      </c>
      <c r="AU97" s="217" t="s">
        <v>82</v>
      </c>
      <c r="AY97" s="19" t="s">
        <v>159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599</v>
      </c>
      <c r="BM97" s="217" t="s">
        <v>238</v>
      </c>
    </row>
    <row r="98" s="12" customFormat="1" ht="22.8" customHeight="1">
      <c r="A98" s="12"/>
      <c r="B98" s="190"/>
      <c r="C98" s="191"/>
      <c r="D98" s="192" t="s">
        <v>71</v>
      </c>
      <c r="E98" s="204" t="s">
        <v>2382</v>
      </c>
      <c r="F98" s="204" t="s">
        <v>3210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SUM(P99:P106)</f>
        <v>0</v>
      </c>
      <c r="Q98" s="198"/>
      <c r="R98" s="199">
        <f>SUM(R99:R106)</f>
        <v>0</v>
      </c>
      <c r="S98" s="198"/>
      <c r="T98" s="200">
        <f>SUM(T99:T106)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80</v>
      </c>
      <c r="AT98" s="202" t="s">
        <v>71</v>
      </c>
      <c r="AU98" s="202" t="s">
        <v>80</v>
      </c>
      <c r="AY98" s="201" t="s">
        <v>159</v>
      </c>
      <c r="BK98" s="203">
        <f>SUM(BK99:BK106)</f>
        <v>0</v>
      </c>
    </row>
    <row r="99" s="2" customFormat="1" ht="16.5" customHeight="1">
      <c r="A99" s="40"/>
      <c r="B99" s="41"/>
      <c r="C99" s="206" t="s">
        <v>204</v>
      </c>
      <c r="D99" s="206" t="s">
        <v>161</v>
      </c>
      <c r="E99" s="207" t="s">
        <v>3211</v>
      </c>
      <c r="F99" s="208" t="s">
        <v>3212</v>
      </c>
      <c r="G99" s="209" t="s">
        <v>2603</v>
      </c>
      <c r="H99" s="210">
        <v>3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599</v>
      </c>
      <c r="AT99" s="217" t="s">
        <v>161</v>
      </c>
      <c r="AU99" s="217" t="s">
        <v>82</v>
      </c>
      <c r="AY99" s="19" t="s">
        <v>159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599</v>
      </c>
      <c r="BM99" s="217" t="s">
        <v>248</v>
      </c>
    </row>
    <row r="100" s="2" customFormat="1" ht="16.5" customHeight="1">
      <c r="A100" s="40"/>
      <c r="B100" s="41"/>
      <c r="C100" s="206" t="s">
        <v>210</v>
      </c>
      <c r="D100" s="206" t="s">
        <v>161</v>
      </c>
      <c r="E100" s="207" t="s">
        <v>3213</v>
      </c>
      <c r="F100" s="208" t="s">
        <v>3214</v>
      </c>
      <c r="G100" s="209" t="s">
        <v>2603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599</v>
      </c>
      <c r="AT100" s="217" t="s">
        <v>161</v>
      </c>
      <c r="AU100" s="217" t="s">
        <v>82</v>
      </c>
      <c r="AY100" s="19" t="s">
        <v>159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599</v>
      </c>
      <c r="BM100" s="217" t="s">
        <v>260</v>
      </c>
    </row>
    <row r="101" s="2" customFormat="1" ht="33" customHeight="1">
      <c r="A101" s="40"/>
      <c r="B101" s="41"/>
      <c r="C101" s="206" t="s">
        <v>216</v>
      </c>
      <c r="D101" s="206" t="s">
        <v>161</v>
      </c>
      <c r="E101" s="207" t="s">
        <v>3215</v>
      </c>
      <c r="F101" s="208" t="s">
        <v>3216</v>
      </c>
      <c r="G101" s="209" t="s">
        <v>2603</v>
      </c>
      <c r="H101" s="210">
        <v>1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599</v>
      </c>
      <c r="AT101" s="217" t="s">
        <v>161</v>
      </c>
      <c r="AU101" s="217" t="s">
        <v>82</v>
      </c>
      <c r="AY101" s="19" t="s">
        <v>159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599</v>
      </c>
      <c r="BM101" s="217" t="s">
        <v>273</v>
      </c>
    </row>
    <row r="102" s="2" customFormat="1" ht="16.5" customHeight="1">
      <c r="A102" s="40"/>
      <c r="B102" s="41"/>
      <c r="C102" s="206" t="s">
        <v>226</v>
      </c>
      <c r="D102" s="206" t="s">
        <v>161</v>
      </c>
      <c r="E102" s="207" t="s">
        <v>3217</v>
      </c>
      <c r="F102" s="208" t="s">
        <v>3218</v>
      </c>
      <c r="G102" s="209" t="s">
        <v>2603</v>
      </c>
      <c r="H102" s="210">
        <v>1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599</v>
      </c>
      <c r="AT102" s="217" t="s">
        <v>161</v>
      </c>
      <c r="AU102" s="217" t="s">
        <v>82</v>
      </c>
      <c r="AY102" s="19" t="s">
        <v>159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599</v>
      </c>
      <c r="BM102" s="217" t="s">
        <v>284</v>
      </c>
    </row>
    <row r="103" s="2" customFormat="1" ht="16.5" customHeight="1">
      <c r="A103" s="40"/>
      <c r="B103" s="41"/>
      <c r="C103" s="206" t="s">
        <v>232</v>
      </c>
      <c r="D103" s="206" t="s">
        <v>161</v>
      </c>
      <c r="E103" s="207" t="s">
        <v>3219</v>
      </c>
      <c r="F103" s="208" t="s">
        <v>3220</v>
      </c>
      <c r="G103" s="209" t="s">
        <v>2603</v>
      </c>
      <c r="H103" s="210">
        <v>1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599</v>
      </c>
      <c r="AT103" s="217" t="s">
        <v>161</v>
      </c>
      <c r="AU103" s="217" t="s">
        <v>82</v>
      </c>
      <c r="AY103" s="19" t="s">
        <v>159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599</v>
      </c>
      <c r="BM103" s="217" t="s">
        <v>296</v>
      </c>
    </row>
    <row r="104" s="2" customFormat="1" ht="16.5" customHeight="1">
      <c r="A104" s="40"/>
      <c r="B104" s="41"/>
      <c r="C104" s="206" t="s">
        <v>238</v>
      </c>
      <c r="D104" s="206" t="s">
        <v>161</v>
      </c>
      <c r="E104" s="207" t="s">
        <v>3221</v>
      </c>
      <c r="F104" s="208" t="s">
        <v>3222</v>
      </c>
      <c r="G104" s="209" t="s">
        <v>2603</v>
      </c>
      <c r="H104" s="210">
        <v>1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599</v>
      </c>
      <c r="AT104" s="217" t="s">
        <v>161</v>
      </c>
      <c r="AU104" s="217" t="s">
        <v>82</v>
      </c>
      <c r="AY104" s="19" t="s">
        <v>159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599</v>
      </c>
      <c r="BM104" s="217" t="s">
        <v>310</v>
      </c>
    </row>
    <row r="105" s="2" customFormat="1" ht="16.5" customHeight="1">
      <c r="A105" s="40"/>
      <c r="B105" s="41"/>
      <c r="C105" s="206" t="s">
        <v>244</v>
      </c>
      <c r="D105" s="206" t="s">
        <v>161</v>
      </c>
      <c r="E105" s="207" t="s">
        <v>3223</v>
      </c>
      <c r="F105" s="208" t="s">
        <v>3005</v>
      </c>
      <c r="G105" s="209" t="s">
        <v>2603</v>
      </c>
      <c r="H105" s="210">
        <v>1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599</v>
      </c>
      <c r="AT105" s="217" t="s">
        <v>161</v>
      </c>
      <c r="AU105" s="217" t="s">
        <v>82</v>
      </c>
      <c r="AY105" s="19" t="s">
        <v>159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599</v>
      </c>
      <c r="BM105" s="217" t="s">
        <v>332</v>
      </c>
    </row>
    <row r="106" s="2" customFormat="1" ht="16.5" customHeight="1">
      <c r="A106" s="40"/>
      <c r="B106" s="41"/>
      <c r="C106" s="206" t="s">
        <v>248</v>
      </c>
      <c r="D106" s="206" t="s">
        <v>161</v>
      </c>
      <c r="E106" s="207" t="s">
        <v>3224</v>
      </c>
      <c r="F106" s="208" t="s">
        <v>3225</v>
      </c>
      <c r="G106" s="209" t="s">
        <v>2891</v>
      </c>
      <c r="H106" s="210">
        <v>33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599</v>
      </c>
      <c r="AT106" s="217" t="s">
        <v>161</v>
      </c>
      <c r="AU106" s="217" t="s">
        <v>82</v>
      </c>
      <c r="AY106" s="19" t="s">
        <v>159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599</v>
      </c>
      <c r="BM106" s="217" t="s">
        <v>374</v>
      </c>
    </row>
    <row r="107" s="12" customFormat="1" ht="22.8" customHeight="1">
      <c r="A107" s="12"/>
      <c r="B107" s="190"/>
      <c r="C107" s="191"/>
      <c r="D107" s="192" t="s">
        <v>71</v>
      </c>
      <c r="E107" s="204" t="s">
        <v>2421</v>
      </c>
      <c r="F107" s="204" t="s">
        <v>3226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v>0</v>
      </c>
      <c r="Q107" s="198"/>
      <c r="R107" s="199">
        <v>0</v>
      </c>
      <c r="S107" s="198"/>
      <c r="T107" s="200"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80</v>
      </c>
      <c r="AT107" s="202" t="s">
        <v>71</v>
      </c>
      <c r="AU107" s="202" t="s">
        <v>80</v>
      </c>
      <c r="AY107" s="201" t="s">
        <v>159</v>
      </c>
      <c r="BK107" s="203">
        <v>0</v>
      </c>
    </row>
    <row r="108" s="12" customFormat="1" ht="22.8" customHeight="1">
      <c r="A108" s="12"/>
      <c r="B108" s="190"/>
      <c r="C108" s="191"/>
      <c r="D108" s="192" t="s">
        <v>71</v>
      </c>
      <c r="E108" s="204" t="s">
        <v>2471</v>
      </c>
      <c r="F108" s="204" t="s">
        <v>3227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SUM(P109:P114)</f>
        <v>0</v>
      </c>
      <c r="Q108" s="198"/>
      <c r="R108" s="199">
        <f>SUM(R109:R114)</f>
        <v>0</v>
      </c>
      <c r="S108" s="198"/>
      <c r="T108" s="200">
        <f>SUM(T109:T114)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80</v>
      </c>
      <c r="AT108" s="202" t="s">
        <v>71</v>
      </c>
      <c r="AU108" s="202" t="s">
        <v>80</v>
      </c>
      <c r="AY108" s="201" t="s">
        <v>159</v>
      </c>
      <c r="BK108" s="203">
        <f>SUM(BK109:BK114)</f>
        <v>0</v>
      </c>
    </row>
    <row r="109" s="2" customFormat="1" ht="16.5" customHeight="1">
      <c r="A109" s="40"/>
      <c r="B109" s="41"/>
      <c r="C109" s="206" t="s">
        <v>8</v>
      </c>
      <c r="D109" s="206" t="s">
        <v>161</v>
      </c>
      <c r="E109" s="207" t="s">
        <v>3228</v>
      </c>
      <c r="F109" s="208" t="s">
        <v>3229</v>
      </c>
      <c r="G109" s="209" t="s">
        <v>270</v>
      </c>
      <c r="H109" s="210">
        <v>200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599</v>
      </c>
      <c r="AT109" s="217" t="s">
        <v>161</v>
      </c>
      <c r="AU109" s="217" t="s">
        <v>82</v>
      </c>
      <c r="AY109" s="19" t="s">
        <v>159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599</v>
      </c>
      <c r="BM109" s="217" t="s">
        <v>382</v>
      </c>
    </row>
    <row r="110" s="2" customFormat="1" ht="16.5" customHeight="1">
      <c r="A110" s="40"/>
      <c r="B110" s="41"/>
      <c r="C110" s="206" t="s">
        <v>260</v>
      </c>
      <c r="D110" s="206" t="s">
        <v>161</v>
      </c>
      <c r="E110" s="207" t="s">
        <v>3230</v>
      </c>
      <c r="F110" s="208" t="s">
        <v>3231</v>
      </c>
      <c r="G110" s="209" t="s">
        <v>270</v>
      </c>
      <c r="H110" s="210">
        <v>200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599</v>
      </c>
      <c r="AT110" s="217" t="s">
        <v>161</v>
      </c>
      <c r="AU110" s="217" t="s">
        <v>82</v>
      </c>
      <c r="AY110" s="19" t="s">
        <v>159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599</v>
      </c>
      <c r="BM110" s="217" t="s">
        <v>407</v>
      </c>
    </row>
    <row r="111" s="2" customFormat="1" ht="16.5" customHeight="1">
      <c r="A111" s="40"/>
      <c r="B111" s="41"/>
      <c r="C111" s="206" t="s">
        <v>267</v>
      </c>
      <c r="D111" s="206" t="s">
        <v>161</v>
      </c>
      <c r="E111" s="207" t="s">
        <v>3232</v>
      </c>
      <c r="F111" s="208" t="s">
        <v>3233</v>
      </c>
      <c r="G111" s="209" t="s">
        <v>2603</v>
      </c>
      <c r="H111" s="210">
        <v>10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599</v>
      </c>
      <c r="AT111" s="217" t="s">
        <v>161</v>
      </c>
      <c r="AU111" s="217" t="s">
        <v>82</v>
      </c>
      <c r="AY111" s="19" t="s">
        <v>159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599</v>
      </c>
      <c r="BM111" s="217" t="s">
        <v>418</v>
      </c>
    </row>
    <row r="112" s="2" customFormat="1" ht="16.5" customHeight="1">
      <c r="A112" s="40"/>
      <c r="B112" s="41"/>
      <c r="C112" s="206" t="s">
        <v>273</v>
      </c>
      <c r="D112" s="206" t="s">
        <v>161</v>
      </c>
      <c r="E112" s="207" t="s">
        <v>3234</v>
      </c>
      <c r="F112" s="208" t="s">
        <v>3235</v>
      </c>
      <c r="G112" s="209" t="s">
        <v>2603</v>
      </c>
      <c r="H112" s="210">
        <v>10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599</v>
      </c>
      <c r="AT112" s="217" t="s">
        <v>161</v>
      </c>
      <c r="AU112" s="217" t="s">
        <v>82</v>
      </c>
      <c r="AY112" s="19" t="s">
        <v>159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599</v>
      </c>
      <c r="BM112" s="217" t="s">
        <v>428</v>
      </c>
    </row>
    <row r="113" s="2" customFormat="1" ht="16.5" customHeight="1">
      <c r="A113" s="40"/>
      <c r="B113" s="41"/>
      <c r="C113" s="206" t="s">
        <v>278</v>
      </c>
      <c r="D113" s="206" t="s">
        <v>161</v>
      </c>
      <c r="E113" s="207" t="s">
        <v>3236</v>
      </c>
      <c r="F113" s="208" t="s">
        <v>3237</v>
      </c>
      <c r="G113" s="209" t="s">
        <v>270</v>
      </c>
      <c r="H113" s="210">
        <v>160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599</v>
      </c>
      <c r="AT113" s="217" t="s">
        <v>161</v>
      </c>
      <c r="AU113" s="217" t="s">
        <v>82</v>
      </c>
      <c r="AY113" s="19" t="s">
        <v>159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599</v>
      </c>
      <c r="BM113" s="217" t="s">
        <v>437</v>
      </c>
    </row>
    <row r="114" s="2" customFormat="1" ht="16.5" customHeight="1">
      <c r="A114" s="40"/>
      <c r="B114" s="41"/>
      <c r="C114" s="206" t="s">
        <v>284</v>
      </c>
      <c r="D114" s="206" t="s">
        <v>161</v>
      </c>
      <c r="E114" s="207" t="s">
        <v>3238</v>
      </c>
      <c r="F114" s="208" t="s">
        <v>3239</v>
      </c>
      <c r="G114" s="209" t="s">
        <v>270</v>
      </c>
      <c r="H114" s="210">
        <v>100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599</v>
      </c>
      <c r="AT114" s="217" t="s">
        <v>161</v>
      </c>
      <c r="AU114" s="217" t="s">
        <v>82</v>
      </c>
      <c r="AY114" s="19" t="s">
        <v>159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599</v>
      </c>
      <c r="BM114" s="217" t="s">
        <v>448</v>
      </c>
    </row>
    <row r="115" s="12" customFormat="1" ht="22.8" customHeight="1">
      <c r="A115" s="12"/>
      <c r="B115" s="190"/>
      <c r="C115" s="191"/>
      <c r="D115" s="192" t="s">
        <v>71</v>
      </c>
      <c r="E115" s="204" t="s">
        <v>2479</v>
      </c>
      <c r="F115" s="204" t="s">
        <v>3240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SUM(P116:P123)</f>
        <v>0</v>
      </c>
      <c r="Q115" s="198"/>
      <c r="R115" s="199">
        <f>SUM(R116:R123)</f>
        <v>0</v>
      </c>
      <c r="S115" s="198"/>
      <c r="T115" s="200">
        <f>SUM(T116:T123)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80</v>
      </c>
      <c r="AT115" s="202" t="s">
        <v>71</v>
      </c>
      <c r="AU115" s="202" t="s">
        <v>80</v>
      </c>
      <c r="AY115" s="201" t="s">
        <v>159</v>
      </c>
      <c r="BK115" s="203">
        <f>SUM(BK116:BK123)</f>
        <v>0</v>
      </c>
    </row>
    <row r="116" s="2" customFormat="1" ht="16.5" customHeight="1">
      <c r="A116" s="40"/>
      <c r="B116" s="41"/>
      <c r="C116" s="206" t="s">
        <v>7</v>
      </c>
      <c r="D116" s="206" t="s">
        <v>161</v>
      </c>
      <c r="E116" s="207" t="s">
        <v>3241</v>
      </c>
      <c r="F116" s="208" t="s">
        <v>3242</v>
      </c>
      <c r="G116" s="209" t="s">
        <v>2603</v>
      </c>
      <c r="H116" s="210">
        <v>1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599</v>
      </c>
      <c r="AT116" s="217" t="s">
        <v>161</v>
      </c>
      <c r="AU116" s="217" t="s">
        <v>82</v>
      </c>
      <c r="AY116" s="19" t="s">
        <v>159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599</v>
      </c>
      <c r="BM116" s="217" t="s">
        <v>460</v>
      </c>
    </row>
    <row r="117" s="2" customFormat="1" ht="16.5" customHeight="1">
      <c r="A117" s="40"/>
      <c r="B117" s="41"/>
      <c r="C117" s="206" t="s">
        <v>296</v>
      </c>
      <c r="D117" s="206" t="s">
        <v>161</v>
      </c>
      <c r="E117" s="207" t="s">
        <v>3243</v>
      </c>
      <c r="F117" s="208" t="s">
        <v>3244</v>
      </c>
      <c r="G117" s="209" t="s">
        <v>2891</v>
      </c>
      <c r="H117" s="210">
        <v>13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599</v>
      </c>
      <c r="AT117" s="217" t="s">
        <v>161</v>
      </c>
      <c r="AU117" s="217" t="s">
        <v>82</v>
      </c>
      <c r="AY117" s="19" t="s">
        <v>159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599</v>
      </c>
      <c r="BM117" s="217" t="s">
        <v>473</v>
      </c>
    </row>
    <row r="118" s="2" customFormat="1" ht="16.5" customHeight="1">
      <c r="A118" s="40"/>
      <c r="B118" s="41"/>
      <c r="C118" s="206" t="s">
        <v>302</v>
      </c>
      <c r="D118" s="206" t="s">
        <v>161</v>
      </c>
      <c r="E118" s="207" t="s">
        <v>3245</v>
      </c>
      <c r="F118" s="208" t="s">
        <v>3246</v>
      </c>
      <c r="G118" s="209" t="s">
        <v>2891</v>
      </c>
      <c r="H118" s="210">
        <v>10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599</v>
      </c>
      <c r="AT118" s="217" t="s">
        <v>161</v>
      </c>
      <c r="AU118" s="217" t="s">
        <v>82</v>
      </c>
      <c r="AY118" s="19" t="s">
        <v>159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599</v>
      </c>
      <c r="BM118" s="217" t="s">
        <v>483</v>
      </c>
    </row>
    <row r="119" s="2" customFormat="1" ht="16.5" customHeight="1">
      <c r="A119" s="40"/>
      <c r="B119" s="41"/>
      <c r="C119" s="206" t="s">
        <v>310</v>
      </c>
      <c r="D119" s="206" t="s">
        <v>161</v>
      </c>
      <c r="E119" s="207" t="s">
        <v>3247</v>
      </c>
      <c r="F119" s="208" t="s">
        <v>3248</v>
      </c>
      <c r="G119" s="209" t="s">
        <v>2603</v>
      </c>
      <c r="H119" s="210">
        <v>1</v>
      </c>
      <c r="I119" s="211"/>
      <c r="J119" s="212">
        <f>ROUND(I119*H119,2)</f>
        <v>0</v>
      </c>
      <c r="K119" s="208" t="s">
        <v>19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599</v>
      </c>
      <c r="AT119" s="217" t="s">
        <v>161</v>
      </c>
      <c r="AU119" s="217" t="s">
        <v>82</v>
      </c>
      <c r="AY119" s="19" t="s">
        <v>159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599</v>
      </c>
      <c r="BM119" s="217" t="s">
        <v>494</v>
      </c>
    </row>
    <row r="120" s="2" customFormat="1" ht="16.5" customHeight="1">
      <c r="A120" s="40"/>
      <c r="B120" s="41"/>
      <c r="C120" s="206" t="s">
        <v>328</v>
      </c>
      <c r="D120" s="206" t="s">
        <v>161</v>
      </c>
      <c r="E120" s="207" t="s">
        <v>3249</v>
      </c>
      <c r="F120" s="208" t="s">
        <v>3250</v>
      </c>
      <c r="G120" s="209" t="s">
        <v>2603</v>
      </c>
      <c r="H120" s="210">
        <v>1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599</v>
      </c>
      <c r="AT120" s="217" t="s">
        <v>161</v>
      </c>
      <c r="AU120" s="217" t="s">
        <v>82</v>
      </c>
      <c r="AY120" s="19" t="s">
        <v>159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599</v>
      </c>
      <c r="BM120" s="217" t="s">
        <v>508</v>
      </c>
    </row>
    <row r="121" s="2" customFormat="1" ht="16.5" customHeight="1">
      <c r="A121" s="40"/>
      <c r="B121" s="41"/>
      <c r="C121" s="206" t="s">
        <v>332</v>
      </c>
      <c r="D121" s="206" t="s">
        <v>161</v>
      </c>
      <c r="E121" s="207" t="s">
        <v>3251</v>
      </c>
      <c r="F121" s="208" t="s">
        <v>3252</v>
      </c>
      <c r="G121" s="209" t="s">
        <v>2603</v>
      </c>
      <c r="H121" s="210">
        <v>1</v>
      </c>
      <c r="I121" s="211"/>
      <c r="J121" s="212">
        <f>ROUND(I121*H121,2)</f>
        <v>0</v>
      </c>
      <c r="K121" s="208" t="s">
        <v>19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599</v>
      </c>
      <c r="AT121" s="217" t="s">
        <v>161</v>
      </c>
      <c r="AU121" s="217" t="s">
        <v>82</v>
      </c>
      <c r="AY121" s="19" t="s">
        <v>159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599</v>
      </c>
      <c r="BM121" s="217" t="s">
        <v>524</v>
      </c>
    </row>
    <row r="122" s="2" customFormat="1" ht="16.5" customHeight="1">
      <c r="A122" s="40"/>
      <c r="B122" s="41"/>
      <c r="C122" s="206" t="s">
        <v>336</v>
      </c>
      <c r="D122" s="206" t="s">
        <v>161</v>
      </c>
      <c r="E122" s="207" t="s">
        <v>3253</v>
      </c>
      <c r="F122" s="208" t="s">
        <v>3254</v>
      </c>
      <c r="G122" s="209" t="s">
        <v>2891</v>
      </c>
      <c r="H122" s="210">
        <v>3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599</v>
      </c>
      <c r="AT122" s="217" t="s">
        <v>161</v>
      </c>
      <c r="AU122" s="217" t="s">
        <v>82</v>
      </c>
      <c r="AY122" s="19" t="s">
        <v>159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599</v>
      </c>
      <c r="BM122" s="217" t="s">
        <v>541</v>
      </c>
    </row>
    <row r="123" s="2" customFormat="1" ht="16.5" customHeight="1">
      <c r="A123" s="40"/>
      <c r="B123" s="41"/>
      <c r="C123" s="206" t="s">
        <v>374</v>
      </c>
      <c r="D123" s="206" t="s">
        <v>161</v>
      </c>
      <c r="E123" s="207" t="s">
        <v>3255</v>
      </c>
      <c r="F123" s="208" t="s">
        <v>3256</v>
      </c>
      <c r="G123" s="209" t="s">
        <v>2603</v>
      </c>
      <c r="H123" s="210">
        <v>2</v>
      </c>
      <c r="I123" s="211"/>
      <c r="J123" s="212">
        <f>ROUND(I123*H123,2)</f>
        <v>0</v>
      </c>
      <c r="K123" s="208" t="s">
        <v>19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599</v>
      </c>
      <c r="AT123" s="217" t="s">
        <v>161</v>
      </c>
      <c r="AU123" s="217" t="s">
        <v>82</v>
      </c>
      <c r="AY123" s="19" t="s">
        <v>159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599</v>
      </c>
      <c r="BM123" s="217" t="s">
        <v>557</v>
      </c>
    </row>
    <row r="124" s="12" customFormat="1" ht="22.8" customHeight="1">
      <c r="A124" s="12"/>
      <c r="B124" s="190"/>
      <c r="C124" s="191"/>
      <c r="D124" s="192" t="s">
        <v>71</v>
      </c>
      <c r="E124" s="204" t="s">
        <v>2496</v>
      </c>
      <c r="F124" s="204" t="s">
        <v>3257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SUM(P125:P130)</f>
        <v>0</v>
      </c>
      <c r="Q124" s="198"/>
      <c r="R124" s="199">
        <f>SUM(R125:R130)</f>
        <v>0</v>
      </c>
      <c r="S124" s="198"/>
      <c r="T124" s="200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80</v>
      </c>
      <c r="AT124" s="202" t="s">
        <v>71</v>
      </c>
      <c r="AU124" s="202" t="s">
        <v>80</v>
      </c>
      <c r="AY124" s="201" t="s">
        <v>159</v>
      </c>
      <c r="BK124" s="203">
        <f>SUM(BK125:BK130)</f>
        <v>0</v>
      </c>
    </row>
    <row r="125" s="2" customFormat="1" ht="16.5" customHeight="1">
      <c r="A125" s="40"/>
      <c r="B125" s="41"/>
      <c r="C125" s="206" t="s">
        <v>378</v>
      </c>
      <c r="D125" s="206" t="s">
        <v>161</v>
      </c>
      <c r="E125" s="207" t="s">
        <v>3258</v>
      </c>
      <c r="F125" s="208" t="s">
        <v>3259</v>
      </c>
      <c r="G125" s="209" t="s">
        <v>270</v>
      </c>
      <c r="H125" s="210">
        <v>100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599</v>
      </c>
      <c r="AT125" s="217" t="s">
        <v>161</v>
      </c>
      <c r="AU125" s="217" t="s">
        <v>82</v>
      </c>
      <c r="AY125" s="19" t="s">
        <v>159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599</v>
      </c>
      <c r="BM125" s="217" t="s">
        <v>567</v>
      </c>
    </row>
    <row r="126" s="2" customFormat="1" ht="16.5" customHeight="1">
      <c r="A126" s="40"/>
      <c r="B126" s="41"/>
      <c r="C126" s="206" t="s">
        <v>382</v>
      </c>
      <c r="D126" s="206" t="s">
        <v>161</v>
      </c>
      <c r="E126" s="207" t="s">
        <v>3260</v>
      </c>
      <c r="F126" s="208" t="s">
        <v>3261</v>
      </c>
      <c r="G126" s="209" t="s">
        <v>270</v>
      </c>
      <c r="H126" s="210">
        <v>20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599</v>
      </c>
      <c r="AT126" s="217" t="s">
        <v>161</v>
      </c>
      <c r="AU126" s="217" t="s">
        <v>82</v>
      </c>
      <c r="AY126" s="19" t="s">
        <v>159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599</v>
      </c>
      <c r="BM126" s="217" t="s">
        <v>580</v>
      </c>
    </row>
    <row r="127" s="2" customFormat="1" ht="16.5" customHeight="1">
      <c r="A127" s="40"/>
      <c r="B127" s="41"/>
      <c r="C127" s="206" t="s">
        <v>396</v>
      </c>
      <c r="D127" s="206" t="s">
        <v>161</v>
      </c>
      <c r="E127" s="207" t="s">
        <v>3262</v>
      </c>
      <c r="F127" s="208" t="s">
        <v>3263</v>
      </c>
      <c r="G127" s="209" t="s">
        <v>270</v>
      </c>
      <c r="H127" s="210">
        <v>100</v>
      </c>
      <c r="I127" s="211"/>
      <c r="J127" s="212">
        <f>ROUND(I127*H127,2)</f>
        <v>0</v>
      </c>
      <c r="K127" s="208" t="s">
        <v>19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599</v>
      </c>
      <c r="AT127" s="217" t="s">
        <v>161</v>
      </c>
      <c r="AU127" s="217" t="s">
        <v>82</v>
      </c>
      <c r="AY127" s="19" t="s">
        <v>159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599</v>
      </c>
      <c r="BM127" s="217" t="s">
        <v>405</v>
      </c>
    </row>
    <row r="128" s="2" customFormat="1" ht="16.5" customHeight="1">
      <c r="A128" s="40"/>
      <c r="B128" s="41"/>
      <c r="C128" s="206" t="s">
        <v>407</v>
      </c>
      <c r="D128" s="206" t="s">
        <v>161</v>
      </c>
      <c r="E128" s="207" t="s">
        <v>3264</v>
      </c>
      <c r="F128" s="208" t="s">
        <v>3265</v>
      </c>
      <c r="G128" s="209" t="s">
        <v>270</v>
      </c>
      <c r="H128" s="210">
        <v>4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599</v>
      </c>
      <c r="AT128" s="217" t="s">
        <v>161</v>
      </c>
      <c r="AU128" s="217" t="s">
        <v>82</v>
      </c>
      <c r="AY128" s="19" t="s">
        <v>159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599</v>
      </c>
      <c r="BM128" s="217" t="s">
        <v>599</v>
      </c>
    </row>
    <row r="129" s="2" customFormat="1" ht="16.5" customHeight="1">
      <c r="A129" s="40"/>
      <c r="B129" s="41"/>
      <c r="C129" s="206" t="s">
        <v>412</v>
      </c>
      <c r="D129" s="206" t="s">
        <v>161</v>
      </c>
      <c r="E129" s="207" t="s">
        <v>3266</v>
      </c>
      <c r="F129" s="208" t="s">
        <v>3267</v>
      </c>
      <c r="G129" s="209" t="s">
        <v>2410</v>
      </c>
      <c r="H129" s="210">
        <v>1</v>
      </c>
      <c r="I129" s="211"/>
      <c r="J129" s="212">
        <f>ROUND(I129*H129,2)</f>
        <v>0</v>
      </c>
      <c r="K129" s="208" t="s">
        <v>19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599</v>
      </c>
      <c r="AT129" s="217" t="s">
        <v>161</v>
      </c>
      <c r="AU129" s="217" t="s">
        <v>82</v>
      </c>
      <c r="AY129" s="19" t="s">
        <v>159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599</v>
      </c>
      <c r="BM129" s="217" t="s">
        <v>610</v>
      </c>
    </row>
    <row r="130" s="2" customFormat="1" ht="16.5" customHeight="1">
      <c r="A130" s="40"/>
      <c r="B130" s="41"/>
      <c r="C130" s="206" t="s">
        <v>418</v>
      </c>
      <c r="D130" s="206" t="s">
        <v>161</v>
      </c>
      <c r="E130" s="207" t="s">
        <v>3268</v>
      </c>
      <c r="F130" s="208" t="s">
        <v>3269</v>
      </c>
      <c r="G130" s="209" t="s">
        <v>2891</v>
      </c>
      <c r="H130" s="210">
        <v>20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599</v>
      </c>
      <c r="AT130" s="217" t="s">
        <v>161</v>
      </c>
      <c r="AU130" s="217" t="s">
        <v>82</v>
      </c>
      <c r="AY130" s="19" t="s">
        <v>159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599</v>
      </c>
      <c r="BM130" s="217" t="s">
        <v>619</v>
      </c>
    </row>
    <row r="131" s="12" customFormat="1" ht="22.8" customHeight="1">
      <c r="A131" s="12"/>
      <c r="B131" s="190"/>
      <c r="C131" s="191"/>
      <c r="D131" s="192" t="s">
        <v>71</v>
      </c>
      <c r="E131" s="204" t="s">
        <v>2433</v>
      </c>
      <c r="F131" s="204" t="s">
        <v>3270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SUM(P132:P142)</f>
        <v>0</v>
      </c>
      <c r="Q131" s="198"/>
      <c r="R131" s="199">
        <f>SUM(R132:R142)</f>
        <v>0</v>
      </c>
      <c r="S131" s="198"/>
      <c r="T131" s="200">
        <f>SUM(T132:T142)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1" t="s">
        <v>80</v>
      </c>
      <c r="AT131" s="202" t="s">
        <v>71</v>
      </c>
      <c r="AU131" s="202" t="s">
        <v>80</v>
      </c>
      <c r="AY131" s="201" t="s">
        <v>159</v>
      </c>
      <c r="BK131" s="203">
        <f>SUM(BK132:BK142)</f>
        <v>0</v>
      </c>
    </row>
    <row r="132" s="2" customFormat="1" ht="16.5" customHeight="1">
      <c r="A132" s="40"/>
      <c r="B132" s="41"/>
      <c r="C132" s="206" t="s">
        <v>423</v>
      </c>
      <c r="D132" s="206" t="s">
        <v>161</v>
      </c>
      <c r="E132" s="207" t="s">
        <v>3271</v>
      </c>
      <c r="F132" s="208" t="s">
        <v>3272</v>
      </c>
      <c r="G132" s="209" t="s">
        <v>2603</v>
      </c>
      <c r="H132" s="210">
        <v>5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599</v>
      </c>
      <c r="AT132" s="217" t="s">
        <v>161</v>
      </c>
      <c r="AU132" s="217" t="s">
        <v>82</v>
      </c>
      <c r="AY132" s="19" t="s">
        <v>159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599</v>
      </c>
      <c r="BM132" s="217" t="s">
        <v>630</v>
      </c>
    </row>
    <row r="133" s="2" customFormat="1" ht="16.5" customHeight="1">
      <c r="A133" s="40"/>
      <c r="B133" s="41"/>
      <c r="C133" s="206" t="s">
        <v>428</v>
      </c>
      <c r="D133" s="206" t="s">
        <v>161</v>
      </c>
      <c r="E133" s="207" t="s">
        <v>3273</v>
      </c>
      <c r="F133" s="208" t="s">
        <v>3274</v>
      </c>
      <c r="G133" s="209" t="s">
        <v>2603</v>
      </c>
      <c r="H133" s="210">
        <v>50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599</v>
      </c>
      <c r="AT133" s="217" t="s">
        <v>161</v>
      </c>
      <c r="AU133" s="217" t="s">
        <v>82</v>
      </c>
      <c r="AY133" s="19" t="s">
        <v>159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599</v>
      </c>
      <c r="BM133" s="217" t="s">
        <v>643</v>
      </c>
    </row>
    <row r="134" s="2" customFormat="1" ht="16.5" customHeight="1">
      <c r="A134" s="40"/>
      <c r="B134" s="41"/>
      <c r="C134" s="206" t="s">
        <v>434</v>
      </c>
      <c r="D134" s="206" t="s">
        <v>161</v>
      </c>
      <c r="E134" s="207" t="s">
        <v>3275</v>
      </c>
      <c r="F134" s="208" t="s">
        <v>3276</v>
      </c>
      <c r="G134" s="209" t="s">
        <v>2603</v>
      </c>
      <c r="H134" s="210">
        <v>2500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599</v>
      </c>
      <c r="AT134" s="217" t="s">
        <v>161</v>
      </c>
      <c r="AU134" s="217" t="s">
        <v>82</v>
      </c>
      <c r="AY134" s="19" t="s">
        <v>159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599</v>
      </c>
      <c r="BM134" s="217" t="s">
        <v>652</v>
      </c>
    </row>
    <row r="135" s="2" customFormat="1" ht="16.5" customHeight="1">
      <c r="A135" s="40"/>
      <c r="B135" s="41"/>
      <c r="C135" s="206" t="s">
        <v>437</v>
      </c>
      <c r="D135" s="206" t="s">
        <v>161</v>
      </c>
      <c r="E135" s="207" t="s">
        <v>3277</v>
      </c>
      <c r="F135" s="208" t="s">
        <v>3278</v>
      </c>
      <c r="G135" s="209" t="s">
        <v>270</v>
      </c>
      <c r="H135" s="210">
        <v>30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43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599</v>
      </c>
      <c r="AT135" s="217" t="s">
        <v>161</v>
      </c>
      <c r="AU135" s="217" t="s">
        <v>82</v>
      </c>
      <c r="AY135" s="19" t="s">
        <v>159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80</v>
      </c>
      <c r="BK135" s="218">
        <f>ROUND(I135*H135,2)</f>
        <v>0</v>
      </c>
      <c r="BL135" s="19" t="s">
        <v>599</v>
      </c>
      <c r="BM135" s="217" t="s">
        <v>667</v>
      </c>
    </row>
    <row r="136" s="2" customFormat="1" ht="16.5" customHeight="1">
      <c r="A136" s="40"/>
      <c r="B136" s="41"/>
      <c r="C136" s="206" t="s">
        <v>443</v>
      </c>
      <c r="D136" s="206" t="s">
        <v>161</v>
      </c>
      <c r="E136" s="207" t="s">
        <v>3279</v>
      </c>
      <c r="F136" s="208" t="s">
        <v>3280</v>
      </c>
      <c r="G136" s="209" t="s">
        <v>270</v>
      </c>
      <c r="H136" s="210">
        <v>30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599</v>
      </c>
      <c r="AT136" s="217" t="s">
        <v>161</v>
      </c>
      <c r="AU136" s="217" t="s">
        <v>82</v>
      </c>
      <c r="AY136" s="19" t="s">
        <v>159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599</v>
      </c>
      <c r="BM136" s="217" t="s">
        <v>678</v>
      </c>
    </row>
    <row r="137" s="2" customFormat="1" ht="16.5" customHeight="1">
      <c r="A137" s="40"/>
      <c r="B137" s="41"/>
      <c r="C137" s="206" t="s">
        <v>448</v>
      </c>
      <c r="D137" s="206" t="s">
        <v>161</v>
      </c>
      <c r="E137" s="207" t="s">
        <v>3281</v>
      </c>
      <c r="F137" s="208" t="s">
        <v>3282</v>
      </c>
      <c r="G137" s="209" t="s">
        <v>2603</v>
      </c>
      <c r="H137" s="210">
        <v>1</v>
      </c>
      <c r="I137" s="211"/>
      <c r="J137" s="212">
        <f>ROUND(I137*H137,2)</f>
        <v>0</v>
      </c>
      <c r="K137" s="208" t="s">
        <v>19</v>
      </c>
      <c r="L137" s="46"/>
      <c r="M137" s="213" t="s">
        <v>19</v>
      </c>
      <c r="N137" s="214" t="s">
        <v>43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599</v>
      </c>
      <c r="AT137" s="217" t="s">
        <v>161</v>
      </c>
      <c r="AU137" s="217" t="s">
        <v>82</v>
      </c>
      <c r="AY137" s="19" t="s">
        <v>159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80</v>
      </c>
      <c r="BK137" s="218">
        <f>ROUND(I137*H137,2)</f>
        <v>0</v>
      </c>
      <c r="BL137" s="19" t="s">
        <v>599</v>
      </c>
      <c r="BM137" s="217" t="s">
        <v>687</v>
      </c>
    </row>
    <row r="138" s="2" customFormat="1" ht="16.5" customHeight="1">
      <c r="A138" s="40"/>
      <c r="B138" s="41"/>
      <c r="C138" s="206" t="s">
        <v>455</v>
      </c>
      <c r="D138" s="206" t="s">
        <v>161</v>
      </c>
      <c r="E138" s="207" t="s">
        <v>3283</v>
      </c>
      <c r="F138" s="208" t="s">
        <v>3284</v>
      </c>
      <c r="G138" s="209" t="s">
        <v>2410</v>
      </c>
      <c r="H138" s="210">
        <v>1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599</v>
      </c>
      <c r="AT138" s="217" t="s">
        <v>161</v>
      </c>
      <c r="AU138" s="217" t="s">
        <v>82</v>
      </c>
      <c r="AY138" s="19" t="s">
        <v>159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599</v>
      </c>
      <c r="BM138" s="217" t="s">
        <v>702</v>
      </c>
    </row>
    <row r="139" s="2" customFormat="1" ht="21.75" customHeight="1">
      <c r="A139" s="40"/>
      <c r="B139" s="41"/>
      <c r="C139" s="206" t="s">
        <v>460</v>
      </c>
      <c r="D139" s="206" t="s">
        <v>161</v>
      </c>
      <c r="E139" s="207" t="s">
        <v>3285</v>
      </c>
      <c r="F139" s="208" t="s">
        <v>3286</v>
      </c>
      <c r="G139" s="209" t="s">
        <v>2891</v>
      </c>
      <c r="H139" s="210">
        <v>7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43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599</v>
      </c>
      <c r="AT139" s="217" t="s">
        <v>161</v>
      </c>
      <c r="AU139" s="217" t="s">
        <v>82</v>
      </c>
      <c r="AY139" s="19" t="s">
        <v>159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80</v>
      </c>
      <c r="BK139" s="218">
        <f>ROUND(I139*H139,2)</f>
        <v>0</v>
      </c>
      <c r="BL139" s="19" t="s">
        <v>599</v>
      </c>
      <c r="BM139" s="217" t="s">
        <v>712</v>
      </c>
    </row>
    <row r="140" s="2" customFormat="1" ht="16.5" customHeight="1">
      <c r="A140" s="40"/>
      <c r="B140" s="41"/>
      <c r="C140" s="206" t="s">
        <v>468</v>
      </c>
      <c r="D140" s="206" t="s">
        <v>161</v>
      </c>
      <c r="E140" s="207" t="s">
        <v>3287</v>
      </c>
      <c r="F140" s="208" t="s">
        <v>3288</v>
      </c>
      <c r="G140" s="209" t="s">
        <v>2603</v>
      </c>
      <c r="H140" s="210">
        <v>1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599</v>
      </c>
      <c r="AT140" s="217" t="s">
        <v>161</v>
      </c>
      <c r="AU140" s="217" t="s">
        <v>82</v>
      </c>
      <c r="AY140" s="19" t="s">
        <v>159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599</v>
      </c>
      <c r="BM140" s="217" t="s">
        <v>723</v>
      </c>
    </row>
    <row r="141" s="2" customFormat="1" ht="16.5" customHeight="1">
      <c r="A141" s="40"/>
      <c r="B141" s="41"/>
      <c r="C141" s="206" t="s">
        <v>473</v>
      </c>
      <c r="D141" s="206" t="s">
        <v>161</v>
      </c>
      <c r="E141" s="207" t="s">
        <v>3289</v>
      </c>
      <c r="F141" s="208" t="s">
        <v>3290</v>
      </c>
      <c r="G141" s="209" t="s">
        <v>2891</v>
      </c>
      <c r="H141" s="210">
        <v>6</v>
      </c>
      <c r="I141" s="211"/>
      <c r="J141" s="212">
        <f>ROUND(I141*H141,2)</f>
        <v>0</v>
      </c>
      <c r="K141" s="208" t="s">
        <v>19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599</v>
      </c>
      <c r="AT141" s="217" t="s">
        <v>161</v>
      </c>
      <c r="AU141" s="217" t="s">
        <v>82</v>
      </c>
      <c r="AY141" s="19" t="s">
        <v>159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599</v>
      </c>
      <c r="BM141" s="217" t="s">
        <v>732</v>
      </c>
    </row>
    <row r="142" s="2" customFormat="1" ht="16.5" customHeight="1">
      <c r="A142" s="40"/>
      <c r="B142" s="41"/>
      <c r="C142" s="206" t="s">
        <v>478</v>
      </c>
      <c r="D142" s="206" t="s">
        <v>161</v>
      </c>
      <c r="E142" s="207" t="s">
        <v>3291</v>
      </c>
      <c r="F142" s="208" t="s">
        <v>3292</v>
      </c>
      <c r="G142" s="209" t="s">
        <v>2891</v>
      </c>
      <c r="H142" s="210">
        <v>12</v>
      </c>
      <c r="I142" s="211"/>
      <c r="J142" s="212">
        <f>ROUND(I142*H142,2)</f>
        <v>0</v>
      </c>
      <c r="K142" s="208" t="s">
        <v>19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599</v>
      </c>
      <c r="AT142" s="217" t="s">
        <v>161</v>
      </c>
      <c r="AU142" s="217" t="s">
        <v>82</v>
      </c>
      <c r="AY142" s="19" t="s">
        <v>159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599</v>
      </c>
      <c r="BM142" s="217" t="s">
        <v>741</v>
      </c>
    </row>
    <row r="143" s="12" customFormat="1" ht="22.8" customHeight="1">
      <c r="A143" s="12"/>
      <c r="B143" s="190"/>
      <c r="C143" s="191"/>
      <c r="D143" s="192" t="s">
        <v>71</v>
      </c>
      <c r="E143" s="204" t="s">
        <v>2449</v>
      </c>
      <c r="F143" s="204" t="s">
        <v>3293</v>
      </c>
      <c r="G143" s="191"/>
      <c r="H143" s="191"/>
      <c r="I143" s="194"/>
      <c r="J143" s="205">
        <f>BK143</f>
        <v>0</v>
      </c>
      <c r="K143" s="191"/>
      <c r="L143" s="196"/>
      <c r="M143" s="197"/>
      <c r="N143" s="198"/>
      <c r="O143" s="198"/>
      <c r="P143" s="199">
        <f>SUM(P144:P145)</f>
        <v>0</v>
      </c>
      <c r="Q143" s="198"/>
      <c r="R143" s="199">
        <f>SUM(R144:R145)</f>
        <v>0</v>
      </c>
      <c r="S143" s="198"/>
      <c r="T143" s="200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80</v>
      </c>
      <c r="AT143" s="202" t="s">
        <v>71</v>
      </c>
      <c r="AU143" s="202" t="s">
        <v>80</v>
      </c>
      <c r="AY143" s="201" t="s">
        <v>159</v>
      </c>
      <c r="BK143" s="203">
        <f>SUM(BK144:BK145)</f>
        <v>0</v>
      </c>
    </row>
    <row r="144" s="2" customFormat="1" ht="16.5" customHeight="1">
      <c r="A144" s="40"/>
      <c r="B144" s="41"/>
      <c r="C144" s="206" t="s">
        <v>483</v>
      </c>
      <c r="D144" s="206" t="s">
        <v>161</v>
      </c>
      <c r="E144" s="207" t="s">
        <v>2750</v>
      </c>
      <c r="F144" s="208" t="s">
        <v>3294</v>
      </c>
      <c r="G144" s="209" t="s">
        <v>2410</v>
      </c>
      <c r="H144" s="210">
        <v>1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599</v>
      </c>
      <c r="AT144" s="217" t="s">
        <v>161</v>
      </c>
      <c r="AU144" s="217" t="s">
        <v>82</v>
      </c>
      <c r="AY144" s="19" t="s">
        <v>159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599</v>
      </c>
      <c r="BM144" s="217" t="s">
        <v>755</v>
      </c>
    </row>
    <row r="145" s="2" customFormat="1" ht="16.5" customHeight="1">
      <c r="A145" s="40"/>
      <c r="B145" s="41"/>
      <c r="C145" s="206" t="s">
        <v>489</v>
      </c>
      <c r="D145" s="206" t="s">
        <v>161</v>
      </c>
      <c r="E145" s="207" t="s">
        <v>2752</v>
      </c>
      <c r="F145" s="208" t="s">
        <v>3295</v>
      </c>
      <c r="G145" s="209" t="s">
        <v>2410</v>
      </c>
      <c r="H145" s="210">
        <v>1</v>
      </c>
      <c r="I145" s="211"/>
      <c r="J145" s="212">
        <f>ROUND(I145*H145,2)</f>
        <v>0</v>
      </c>
      <c r="K145" s="208" t="s">
        <v>19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599</v>
      </c>
      <c r="AT145" s="217" t="s">
        <v>161</v>
      </c>
      <c r="AU145" s="217" t="s">
        <v>82</v>
      </c>
      <c r="AY145" s="19" t="s">
        <v>159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599</v>
      </c>
      <c r="BM145" s="217" t="s">
        <v>693</v>
      </c>
    </row>
    <row r="146" s="12" customFormat="1" ht="22.8" customHeight="1">
      <c r="A146" s="12"/>
      <c r="B146" s="190"/>
      <c r="C146" s="191"/>
      <c r="D146" s="192" t="s">
        <v>71</v>
      </c>
      <c r="E146" s="204" t="s">
        <v>3296</v>
      </c>
      <c r="F146" s="204" t="s">
        <v>3003</v>
      </c>
      <c r="G146" s="191"/>
      <c r="H146" s="191"/>
      <c r="I146" s="194"/>
      <c r="J146" s="205">
        <f>BK146</f>
        <v>0</v>
      </c>
      <c r="K146" s="191"/>
      <c r="L146" s="196"/>
      <c r="M146" s="197"/>
      <c r="N146" s="198"/>
      <c r="O146" s="198"/>
      <c r="P146" s="199">
        <f>P147</f>
        <v>0</v>
      </c>
      <c r="Q146" s="198"/>
      <c r="R146" s="199">
        <f>R147</f>
        <v>0</v>
      </c>
      <c r="S146" s="198"/>
      <c r="T146" s="20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1" t="s">
        <v>80</v>
      </c>
      <c r="AT146" s="202" t="s">
        <v>71</v>
      </c>
      <c r="AU146" s="202" t="s">
        <v>80</v>
      </c>
      <c r="AY146" s="201" t="s">
        <v>159</v>
      </c>
      <c r="BK146" s="203">
        <f>BK147</f>
        <v>0</v>
      </c>
    </row>
    <row r="147" s="2" customFormat="1" ht="16.5" customHeight="1">
      <c r="A147" s="40"/>
      <c r="B147" s="41"/>
      <c r="C147" s="206" t="s">
        <v>494</v>
      </c>
      <c r="D147" s="206" t="s">
        <v>161</v>
      </c>
      <c r="E147" s="207" t="s">
        <v>3297</v>
      </c>
      <c r="F147" s="208" t="s">
        <v>3298</v>
      </c>
      <c r="G147" s="209" t="s">
        <v>2410</v>
      </c>
      <c r="H147" s="210">
        <v>1</v>
      </c>
      <c r="I147" s="211"/>
      <c r="J147" s="212">
        <f>ROUND(I147*H147,2)</f>
        <v>0</v>
      </c>
      <c r="K147" s="208" t="s">
        <v>19</v>
      </c>
      <c r="L147" s="46"/>
      <c r="M147" s="283" t="s">
        <v>19</v>
      </c>
      <c r="N147" s="284" t="s">
        <v>43</v>
      </c>
      <c r="O147" s="285"/>
      <c r="P147" s="286">
        <f>O147*H147</f>
        <v>0</v>
      </c>
      <c r="Q147" s="286">
        <v>0</v>
      </c>
      <c r="R147" s="286">
        <f>Q147*H147</f>
        <v>0</v>
      </c>
      <c r="S147" s="286">
        <v>0</v>
      </c>
      <c r="T147" s="28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599</v>
      </c>
      <c r="AT147" s="217" t="s">
        <v>161</v>
      </c>
      <c r="AU147" s="217" t="s">
        <v>82</v>
      </c>
      <c r="AY147" s="19" t="s">
        <v>159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599</v>
      </c>
      <c r="BM147" s="217" t="s">
        <v>776</v>
      </c>
    </row>
    <row r="148" s="2" customFormat="1" ht="6.96" customHeight="1">
      <c r="A148" s="40"/>
      <c r="B148" s="61"/>
      <c r="C148" s="62"/>
      <c r="D148" s="62"/>
      <c r="E148" s="62"/>
      <c r="F148" s="62"/>
      <c r="G148" s="62"/>
      <c r="H148" s="62"/>
      <c r="I148" s="62"/>
      <c r="J148" s="62"/>
      <c r="K148" s="62"/>
      <c r="L148" s="46"/>
      <c r="M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</sheetData>
  <sheetProtection sheet="1" autoFilter="0" formatColumns="0" formatRows="0" objects="1" scenarios="1" spinCount="100000" saltValue="ArKZIDxpNcYGpx7KFznE7oB5sG6afirQjlquoL7qpbAPEt6x476CLM1TXuO774bYF5IFGoIvoIEvavL0z3gfww==" hashValue="UbujpnRWyEJZkZZWCEXUVycqO9NBwl+AEloP7ZabPSM6MpMvcaXEPUEcUN1EVIHDeKWwue9XSrNrwZBfUKsHEw==" algorithmName="SHA-512" password="CEE1"/>
  <autoFilter ref="C88:K14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Cestmistrovství Telč - modernizace dílen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3299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101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18. 5. 2020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3300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ROUND((SUM(BE80:BE88)),  2)</f>
        <v>0</v>
      </c>
      <c r="G33" s="40"/>
      <c r="H33" s="40"/>
      <c r="I33" s="150">
        <v>0.20999999999999999</v>
      </c>
      <c r="J33" s="149">
        <f>ROUND(((SUM(BE80:BE88))*I33),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ROUND((SUM(BF80:BF88)),  2)</f>
        <v>0</v>
      </c>
      <c r="G34" s="40"/>
      <c r="H34" s="40"/>
      <c r="I34" s="150">
        <v>0.14999999999999999</v>
      </c>
      <c r="J34" s="149">
        <f>ROUND(((SUM(BF80:BF88))*I34),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ROUND((SUM(BG80:BG88)),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ROUND((SUM(BH80:BH88)),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ROUND((SUM(BI80:BI88)),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Cestmistrovství Telč - modernizace dílen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Telč</v>
      </c>
      <c r="G52" s="42"/>
      <c r="H52" s="42"/>
      <c r="I52" s="34" t="s">
        <v>23</v>
      </c>
      <c r="J52" s="74" t="str">
        <f>IF(J12="","",J12)</f>
        <v>18. 5. 2020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přísp.org., 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Fr.Neuwirth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3301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144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Cestmistrovství Telč - modernizace dílen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103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Telč</v>
      </c>
      <c r="G74" s="42"/>
      <c r="H74" s="42"/>
      <c r="I74" s="34" t="s">
        <v>23</v>
      </c>
      <c r="J74" s="74" t="str">
        <f>IF(J12="","",J12)</f>
        <v>18. 5. 2020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0.05" customHeight="1">
      <c r="A76" s="40"/>
      <c r="B76" s="41"/>
      <c r="C76" s="34" t="s">
        <v>25</v>
      </c>
      <c r="D76" s="42"/>
      <c r="E76" s="42"/>
      <c r="F76" s="29" t="str">
        <f>E15</f>
        <v>KSÚSV, přísp.org., Kosovská 1122/16, Jihlava 58601</v>
      </c>
      <c r="G76" s="42"/>
      <c r="H76" s="42"/>
      <c r="I76" s="34" t="s">
        <v>31</v>
      </c>
      <c r="J76" s="38" t="str">
        <f>E21</f>
        <v>Ing.Josef Slabý, Arnolec 30, Jamné 58827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34</v>
      </c>
      <c r="J77" s="38" t="str">
        <f>E24</f>
        <v>Fr.Neuwirth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145</v>
      </c>
      <c r="D79" s="182" t="s">
        <v>57</v>
      </c>
      <c r="E79" s="182" t="s">
        <v>53</v>
      </c>
      <c r="F79" s="182" t="s">
        <v>54</v>
      </c>
      <c r="G79" s="182" t="s">
        <v>146</v>
      </c>
      <c r="H79" s="182" t="s">
        <v>147</v>
      </c>
      <c r="I79" s="182" t="s">
        <v>148</v>
      </c>
      <c r="J79" s="182" t="s">
        <v>107</v>
      </c>
      <c r="K79" s="183" t="s">
        <v>149</v>
      </c>
      <c r="L79" s="184"/>
      <c r="M79" s="94" t="s">
        <v>19</v>
      </c>
      <c r="N79" s="95" t="s">
        <v>42</v>
      </c>
      <c r="O79" s="95" t="s">
        <v>150</v>
      </c>
      <c r="P79" s="95" t="s">
        <v>151</v>
      </c>
      <c r="Q79" s="95" t="s">
        <v>152</v>
      </c>
      <c r="R79" s="95" t="s">
        <v>153</v>
      </c>
      <c r="S79" s="95" t="s">
        <v>154</v>
      </c>
      <c r="T79" s="96" t="s">
        <v>155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156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71</v>
      </c>
      <c r="AU80" s="19" t="s">
        <v>108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71</v>
      </c>
      <c r="E81" s="193" t="s">
        <v>2357</v>
      </c>
      <c r="F81" s="193" t="s">
        <v>3302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SUM(P82:P88)</f>
        <v>0</v>
      </c>
      <c r="Q81" s="198"/>
      <c r="R81" s="199">
        <f>SUM(R82:R88)</f>
        <v>0</v>
      </c>
      <c r="S81" s="198"/>
      <c r="T81" s="200">
        <f>SUM(T82:T88)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194</v>
      </c>
      <c r="AT81" s="202" t="s">
        <v>71</v>
      </c>
      <c r="AU81" s="202" t="s">
        <v>72</v>
      </c>
      <c r="AY81" s="201" t="s">
        <v>159</v>
      </c>
      <c r="BK81" s="203">
        <f>SUM(BK82:BK88)</f>
        <v>0</v>
      </c>
    </row>
    <row r="82" s="2" customFormat="1" ht="62.7" customHeight="1">
      <c r="A82" s="40"/>
      <c r="B82" s="41"/>
      <c r="C82" s="206" t="s">
        <v>80</v>
      </c>
      <c r="D82" s="206" t="s">
        <v>161</v>
      </c>
      <c r="E82" s="207" t="s">
        <v>3303</v>
      </c>
      <c r="F82" s="208" t="s">
        <v>3304</v>
      </c>
      <c r="G82" s="209" t="s">
        <v>2410</v>
      </c>
      <c r="H82" s="210">
        <v>1</v>
      </c>
      <c r="I82" s="211"/>
      <c r="J82" s="212">
        <f>ROUND(I82*H82,2)</f>
        <v>0</v>
      </c>
      <c r="K82" s="208" t="s">
        <v>3305</v>
      </c>
      <c r="L82" s="46"/>
      <c r="M82" s="213" t="s">
        <v>19</v>
      </c>
      <c r="N82" s="214" t="s">
        <v>43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3306</v>
      </c>
      <c r="AT82" s="217" t="s">
        <v>161</v>
      </c>
      <c r="AU82" s="217" t="s">
        <v>80</v>
      </c>
      <c r="AY82" s="19" t="s">
        <v>159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80</v>
      </c>
      <c r="BK82" s="218">
        <f>ROUND(I82*H82,2)</f>
        <v>0</v>
      </c>
      <c r="BL82" s="19" t="s">
        <v>3306</v>
      </c>
      <c r="BM82" s="217" t="s">
        <v>3307</v>
      </c>
    </row>
    <row r="83" s="2" customFormat="1" ht="90" customHeight="1">
      <c r="A83" s="40"/>
      <c r="B83" s="41"/>
      <c r="C83" s="206" t="s">
        <v>82</v>
      </c>
      <c r="D83" s="206" t="s">
        <v>161</v>
      </c>
      <c r="E83" s="207" t="s">
        <v>3308</v>
      </c>
      <c r="F83" s="208" t="s">
        <v>3309</v>
      </c>
      <c r="G83" s="209" t="s">
        <v>2410</v>
      </c>
      <c r="H83" s="210">
        <v>1</v>
      </c>
      <c r="I83" s="211"/>
      <c r="J83" s="212">
        <f>ROUND(I83*H83,2)</f>
        <v>0</v>
      </c>
      <c r="K83" s="208" t="s">
        <v>3305</v>
      </c>
      <c r="L83" s="46"/>
      <c r="M83" s="213" t="s">
        <v>19</v>
      </c>
      <c r="N83" s="214" t="s">
        <v>43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3306</v>
      </c>
      <c r="AT83" s="217" t="s">
        <v>161</v>
      </c>
      <c r="AU83" s="217" t="s">
        <v>80</v>
      </c>
      <c r="AY83" s="19" t="s">
        <v>159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80</v>
      </c>
      <c r="BK83" s="218">
        <f>ROUND(I83*H83,2)</f>
        <v>0</v>
      </c>
      <c r="BL83" s="19" t="s">
        <v>3306</v>
      </c>
      <c r="BM83" s="217" t="s">
        <v>3310</v>
      </c>
    </row>
    <row r="84" s="2" customFormat="1" ht="44.25" customHeight="1">
      <c r="A84" s="40"/>
      <c r="B84" s="41"/>
      <c r="C84" s="206" t="s">
        <v>174</v>
      </c>
      <c r="D84" s="206" t="s">
        <v>161</v>
      </c>
      <c r="E84" s="207" t="s">
        <v>3311</v>
      </c>
      <c r="F84" s="208" t="s">
        <v>3312</v>
      </c>
      <c r="G84" s="209" t="s">
        <v>2410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3306</v>
      </c>
      <c r="AT84" s="217" t="s">
        <v>161</v>
      </c>
      <c r="AU84" s="217" t="s">
        <v>80</v>
      </c>
      <c r="AY84" s="19" t="s">
        <v>159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3306</v>
      </c>
      <c r="BM84" s="217" t="s">
        <v>3313</v>
      </c>
    </row>
    <row r="85" s="2" customFormat="1" ht="24.15" customHeight="1">
      <c r="A85" s="40"/>
      <c r="B85" s="41"/>
      <c r="C85" s="206" t="s">
        <v>166</v>
      </c>
      <c r="D85" s="206" t="s">
        <v>161</v>
      </c>
      <c r="E85" s="207" t="s">
        <v>3314</v>
      </c>
      <c r="F85" s="208" t="s">
        <v>3315</v>
      </c>
      <c r="G85" s="209" t="s">
        <v>2410</v>
      </c>
      <c r="H85" s="210">
        <v>1</v>
      </c>
      <c r="I85" s="211"/>
      <c r="J85" s="212">
        <f>ROUND(I85*H85,2)</f>
        <v>0</v>
      </c>
      <c r="K85" s="208" t="s">
        <v>3305</v>
      </c>
      <c r="L85" s="46"/>
      <c r="M85" s="213" t="s">
        <v>19</v>
      </c>
      <c r="N85" s="214" t="s">
        <v>43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3306</v>
      </c>
      <c r="AT85" s="217" t="s">
        <v>161</v>
      </c>
      <c r="AU85" s="217" t="s">
        <v>80</v>
      </c>
      <c r="AY85" s="19" t="s">
        <v>159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3306</v>
      </c>
      <c r="BM85" s="217" t="s">
        <v>3316</v>
      </c>
    </row>
    <row r="86" s="2" customFormat="1" ht="44.25" customHeight="1">
      <c r="A86" s="40"/>
      <c r="B86" s="41"/>
      <c r="C86" s="206" t="s">
        <v>194</v>
      </c>
      <c r="D86" s="206" t="s">
        <v>161</v>
      </c>
      <c r="E86" s="207" t="s">
        <v>3317</v>
      </c>
      <c r="F86" s="208" t="s">
        <v>3318</v>
      </c>
      <c r="G86" s="209" t="s">
        <v>2410</v>
      </c>
      <c r="H86" s="210">
        <v>1</v>
      </c>
      <c r="I86" s="211"/>
      <c r="J86" s="212">
        <f>ROUND(I86*H86,2)</f>
        <v>0</v>
      </c>
      <c r="K86" s="208" t="s">
        <v>3305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3306</v>
      </c>
      <c r="AT86" s="217" t="s">
        <v>161</v>
      </c>
      <c r="AU86" s="217" t="s">
        <v>80</v>
      </c>
      <c r="AY86" s="19" t="s">
        <v>159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3306</v>
      </c>
      <c r="BM86" s="217" t="s">
        <v>3319</v>
      </c>
    </row>
    <row r="87" s="2" customFormat="1" ht="24.15" customHeight="1">
      <c r="A87" s="40"/>
      <c r="B87" s="41"/>
      <c r="C87" s="206" t="s">
        <v>199</v>
      </c>
      <c r="D87" s="206" t="s">
        <v>161</v>
      </c>
      <c r="E87" s="207" t="s">
        <v>3320</v>
      </c>
      <c r="F87" s="208" t="s">
        <v>3321</v>
      </c>
      <c r="G87" s="209" t="s">
        <v>2410</v>
      </c>
      <c r="H87" s="210">
        <v>1</v>
      </c>
      <c r="I87" s="211"/>
      <c r="J87" s="212">
        <f>ROUND(I87*H87,2)</f>
        <v>0</v>
      </c>
      <c r="K87" s="208" t="s">
        <v>3305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3306</v>
      </c>
      <c r="AT87" s="217" t="s">
        <v>161</v>
      </c>
      <c r="AU87" s="217" t="s">
        <v>80</v>
      </c>
      <c r="AY87" s="19" t="s">
        <v>159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3306</v>
      </c>
      <c r="BM87" s="217" t="s">
        <v>3322</v>
      </c>
    </row>
    <row r="88" s="2" customFormat="1" ht="16.5" customHeight="1">
      <c r="A88" s="40"/>
      <c r="B88" s="41"/>
      <c r="C88" s="206" t="s">
        <v>204</v>
      </c>
      <c r="D88" s="206" t="s">
        <v>161</v>
      </c>
      <c r="E88" s="207" t="s">
        <v>3323</v>
      </c>
      <c r="F88" s="208" t="s">
        <v>3324</v>
      </c>
      <c r="G88" s="209" t="s">
        <v>2410</v>
      </c>
      <c r="H88" s="210">
        <v>1</v>
      </c>
      <c r="I88" s="211"/>
      <c r="J88" s="212">
        <f>ROUND(I88*H88,2)</f>
        <v>0</v>
      </c>
      <c r="K88" s="208" t="s">
        <v>3305</v>
      </c>
      <c r="L88" s="46"/>
      <c r="M88" s="283" t="s">
        <v>19</v>
      </c>
      <c r="N88" s="284" t="s">
        <v>43</v>
      </c>
      <c r="O88" s="285"/>
      <c r="P88" s="286">
        <f>O88*H88</f>
        <v>0</v>
      </c>
      <c r="Q88" s="286">
        <v>0</v>
      </c>
      <c r="R88" s="286">
        <f>Q88*H88</f>
        <v>0</v>
      </c>
      <c r="S88" s="286">
        <v>0</v>
      </c>
      <c r="T88" s="28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3306</v>
      </c>
      <c r="AT88" s="217" t="s">
        <v>161</v>
      </c>
      <c r="AU88" s="217" t="s">
        <v>80</v>
      </c>
      <c r="AY88" s="19" t="s">
        <v>159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3306</v>
      </c>
      <c r="BM88" s="217" t="s">
        <v>3325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FroW2I4WBLwdiiJBGEXw40Gdz4EYSmxtjiwHWdR5VTtUSHsPK7iODb0L3JH/q5d0xSHgg3llO++7r4ZW8l0i3A==" hashValue="xpvED+FPcF5pkBo43O2mhC/DAuQE9ByuGzhIrkPnNH6zwmd7Yc0hPQPJWJX5vMTjGlkLXStozuEyEnDCVU07OQ==" algorithmName="SHA-512" password="CEE1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3326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3327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3328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3329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3330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3331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3332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3333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3334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3335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3336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79</v>
      </c>
      <c r="F18" s="299" t="s">
        <v>3337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3338</v>
      </c>
      <c r="F19" s="299" t="s">
        <v>3339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3340</v>
      </c>
      <c r="F20" s="299" t="s">
        <v>3341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98</v>
      </c>
      <c r="F21" s="299" t="s">
        <v>99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3342</v>
      </c>
      <c r="F22" s="299" t="s">
        <v>3343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3344</v>
      </c>
      <c r="F23" s="299" t="s">
        <v>3345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3346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3347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3348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3349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3350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3351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3352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3353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3354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145</v>
      </c>
      <c r="F36" s="299"/>
      <c r="G36" s="299" t="s">
        <v>3355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3356</v>
      </c>
      <c r="F37" s="299"/>
      <c r="G37" s="299" t="s">
        <v>3357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53</v>
      </c>
      <c r="F38" s="299"/>
      <c r="G38" s="299" t="s">
        <v>3358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54</v>
      </c>
      <c r="F39" s="299"/>
      <c r="G39" s="299" t="s">
        <v>3359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146</v>
      </c>
      <c r="F40" s="299"/>
      <c r="G40" s="299" t="s">
        <v>3360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147</v>
      </c>
      <c r="F41" s="299"/>
      <c r="G41" s="299" t="s">
        <v>3361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3362</v>
      </c>
      <c r="F42" s="299"/>
      <c r="G42" s="299" t="s">
        <v>3363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3364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3365</v>
      </c>
      <c r="F44" s="299"/>
      <c r="G44" s="299" t="s">
        <v>3366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149</v>
      </c>
      <c r="F45" s="299"/>
      <c r="G45" s="299" t="s">
        <v>3367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3368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3369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3370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3371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3372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3373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3374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3375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3376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3377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3378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3379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3380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3381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3382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3383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3384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3385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3386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3387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3388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3389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3390</v>
      </c>
      <c r="D76" s="317"/>
      <c r="E76" s="317"/>
      <c r="F76" s="317" t="s">
        <v>3391</v>
      </c>
      <c r="G76" s="318"/>
      <c r="H76" s="317" t="s">
        <v>54</v>
      </c>
      <c r="I76" s="317" t="s">
        <v>57</v>
      </c>
      <c r="J76" s="317" t="s">
        <v>3392</v>
      </c>
      <c r="K76" s="316"/>
    </row>
    <row r="77" s="1" customFormat="1" ht="17.25" customHeight="1">
      <c r="B77" s="314"/>
      <c r="C77" s="319" t="s">
        <v>3393</v>
      </c>
      <c r="D77" s="319"/>
      <c r="E77" s="319"/>
      <c r="F77" s="320" t="s">
        <v>3394</v>
      </c>
      <c r="G77" s="321"/>
      <c r="H77" s="319"/>
      <c r="I77" s="319"/>
      <c r="J77" s="319" t="s">
        <v>3395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53</v>
      </c>
      <c r="D79" s="324"/>
      <c r="E79" s="324"/>
      <c r="F79" s="325" t="s">
        <v>3396</v>
      </c>
      <c r="G79" s="326"/>
      <c r="H79" s="302" t="s">
        <v>3397</v>
      </c>
      <c r="I79" s="302" t="s">
        <v>3398</v>
      </c>
      <c r="J79" s="302">
        <v>20</v>
      </c>
      <c r="K79" s="316"/>
    </row>
    <row r="80" s="1" customFormat="1" ht="15" customHeight="1">
      <c r="B80" s="314"/>
      <c r="C80" s="302" t="s">
        <v>3399</v>
      </c>
      <c r="D80" s="302"/>
      <c r="E80" s="302"/>
      <c r="F80" s="325" t="s">
        <v>3396</v>
      </c>
      <c r="G80" s="326"/>
      <c r="H80" s="302" t="s">
        <v>3400</v>
      </c>
      <c r="I80" s="302" t="s">
        <v>3398</v>
      </c>
      <c r="J80" s="302">
        <v>120</v>
      </c>
      <c r="K80" s="316"/>
    </row>
    <row r="81" s="1" customFormat="1" ht="15" customHeight="1">
      <c r="B81" s="327"/>
      <c r="C81" s="302" t="s">
        <v>3401</v>
      </c>
      <c r="D81" s="302"/>
      <c r="E81" s="302"/>
      <c r="F81" s="325" t="s">
        <v>3402</v>
      </c>
      <c r="G81" s="326"/>
      <c r="H81" s="302" t="s">
        <v>3403</v>
      </c>
      <c r="I81" s="302" t="s">
        <v>3398</v>
      </c>
      <c r="J81" s="302">
        <v>50</v>
      </c>
      <c r="K81" s="316"/>
    </row>
    <row r="82" s="1" customFormat="1" ht="15" customHeight="1">
      <c r="B82" s="327"/>
      <c r="C82" s="302" t="s">
        <v>3404</v>
      </c>
      <c r="D82" s="302"/>
      <c r="E82" s="302"/>
      <c r="F82" s="325" t="s">
        <v>3396</v>
      </c>
      <c r="G82" s="326"/>
      <c r="H82" s="302" t="s">
        <v>3405</v>
      </c>
      <c r="I82" s="302" t="s">
        <v>3406</v>
      </c>
      <c r="J82" s="302"/>
      <c r="K82" s="316"/>
    </row>
    <row r="83" s="1" customFormat="1" ht="15" customHeight="1">
      <c r="B83" s="327"/>
      <c r="C83" s="328" t="s">
        <v>3407</v>
      </c>
      <c r="D83" s="328"/>
      <c r="E83" s="328"/>
      <c r="F83" s="329" t="s">
        <v>3402</v>
      </c>
      <c r="G83" s="328"/>
      <c r="H83" s="328" t="s">
        <v>3408</v>
      </c>
      <c r="I83" s="328" t="s">
        <v>3398</v>
      </c>
      <c r="J83" s="328">
        <v>15</v>
      </c>
      <c r="K83" s="316"/>
    </row>
    <row r="84" s="1" customFormat="1" ht="15" customHeight="1">
      <c r="B84" s="327"/>
      <c r="C84" s="328" t="s">
        <v>3409</v>
      </c>
      <c r="D84" s="328"/>
      <c r="E84" s="328"/>
      <c r="F84" s="329" t="s">
        <v>3402</v>
      </c>
      <c r="G84" s="328"/>
      <c r="H84" s="328" t="s">
        <v>3410</v>
      </c>
      <c r="I84" s="328" t="s">
        <v>3398</v>
      </c>
      <c r="J84" s="328">
        <v>15</v>
      </c>
      <c r="K84" s="316"/>
    </row>
    <row r="85" s="1" customFormat="1" ht="15" customHeight="1">
      <c r="B85" s="327"/>
      <c r="C85" s="328" t="s">
        <v>3411</v>
      </c>
      <c r="D85" s="328"/>
      <c r="E85" s="328"/>
      <c r="F85" s="329" t="s">
        <v>3402</v>
      </c>
      <c r="G85" s="328"/>
      <c r="H85" s="328" t="s">
        <v>3412</v>
      </c>
      <c r="I85" s="328" t="s">
        <v>3398</v>
      </c>
      <c r="J85" s="328">
        <v>20</v>
      </c>
      <c r="K85" s="316"/>
    </row>
    <row r="86" s="1" customFormat="1" ht="15" customHeight="1">
      <c r="B86" s="327"/>
      <c r="C86" s="328" t="s">
        <v>3413</v>
      </c>
      <c r="D86" s="328"/>
      <c r="E86" s="328"/>
      <c r="F86" s="329" t="s">
        <v>3402</v>
      </c>
      <c r="G86" s="328"/>
      <c r="H86" s="328" t="s">
        <v>3414</v>
      </c>
      <c r="I86" s="328" t="s">
        <v>3398</v>
      </c>
      <c r="J86" s="328">
        <v>20</v>
      </c>
      <c r="K86" s="316"/>
    </row>
    <row r="87" s="1" customFormat="1" ht="15" customHeight="1">
      <c r="B87" s="327"/>
      <c r="C87" s="302" t="s">
        <v>3415</v>
      </c>
      <c r="D87" s="302"/>
      <c r="E87" s="302"/>
      <c r="F87" s="325" t="s">
        <v>3402</v>
      </c>
      <c r="G87" s="326"/>
      <c r="H87" s="302" t="s">
        <v>3416</v>
      </c>
      <c r="I87" s="302" t="s">
        <v>3398</v>
      </c>
      <c r="J87" s="302">
        <v>50</v>
      </c>
      <c r="K87" s="316"/>
    </row>
    <row r="88" s="1" customFormat="1" ht="15" customHeight="1">
      <c r="B88" s="327"/>
      <c r="C88" s="302" t="s">
        <v>3417</v>
      </c>
      <c r="D88" s="302"/>
      <c r="E88" s="302"/>
      <c r="F88" s="325" t="s">
        <v>3402</v>
      </c>
      <c r="G88" s="326"/>
      <c r="H88" s="302" t="s">
        <v>3418</v>
      </c>
      <c r="I88" s="302" t="s">
        <v>3398</v>
      </c>
      <c r="J88" s="302">
        <v>20</v>
      </c>
      <c r="K88" s="316"/>
    </row>
    <row r="89" s="1" customFormat="1" ht="15" customHeight="1">
      <c r="B89" s="327"/>
      <c r="C89" s="302" t="s">
        <v>3419</v>
      </c>
      <c r="D89" s="302"/>
      <c r="E89" s="302"/>
      <c r="F89" s="325" t="s">
        <v>3402</v>
      </c>
      <c r="G89" s="326"/>
      <c r="H89" s="302" t="s">
        <v>3420</v>
      </c>
      <c r="I89" s="302" t="s">
        <v>3398</v>
      </c>
      <c r="J89" s="302">
        <v>20</v>
      </c>
      <c r="K89" s="316"/>
    </row>
    <row r="90" s="1" customFormat="1" ht="15" customHeight="1">
      <c r="B90" s="327"/>
      <c r="C90" s="302" t="s">
        <v>3421</v>
      </c>
      <c r="D90" s="302"/>
      <c r="E90" s="302"/>
      <c r="F90" s="325" t="s">
        <v>3402</v>
      </c>
      <c r="G90" s="326"/>
      <c r="H90" s="302" t="s">
        <v>3422</v>
      </c>
      <c r="I90" s="302" t="s">
        <v>3398</v>
      </c>
      <c r="J90" s="302">
        <v>50</v>
      </c>
      <c r="K90" s="316"/>
    </row>
    <row r="91" s="1" customFormat="1" ht="15" customHeight="1">
      <c r="B91" s="327"/>
      <c r="C91" s="302" t="s">
        <v>3423</v>
      </c>
      <c r="D91" s="302"/>
      <c r="E91" s="302"/>
      <c r="F91" s="325" t="s">
        <v>3402</v>
      </c>
      <c r="G91" s="326"/>
      <c r="H91" s="302" t="s">
        <v>3423</v>
      </c>
      <c r="I91" s="302" t="s">
        <v>3398</v>
      </c>
      <c r="J91" s="302">
        <v>50</v>
      </c>
      <c r="K91" s="316"/>
    </row>
    <row r="92" s="1" customFormat="1" ht="15" customHeight="1">
      <c r="B92" s="327"/>
      <c r="C92" s="302" t="s">
        <v>3424</v>
      </c>
      <c r="D92" s="302"/>
      <c r="E92" s="302"/>
      <c r="F92" s="325" t="s">
        <v>3402</v>
      </c>
      <c r="G92" s="326"/>
      <c r="H92" s="302" t="s">
        <v>3425</v>
      </c>
      <c r="I92" s="302" t="s">
        <v>3398</v>
      </c>
      <c r="J92" s="302">
        <v>255</v>
      </c>
      <c r="K92" s="316"/>
    </row>
    <row r="93" s="1" customFormat="1" ht="15" customHeight="1">
      <c r="B93" s="327"/>
      <c r="C93" s="302" t="s">
        <v>3426</v>
      </c>
      <c r="D93" s="302"/>
      <c r="E93" s="302"/>
      <c r="F93" s="325" t="s">
        <v>3396</v>
      </c>
      <c r="G93" s="326"/>
      <c r="H93" s="302" t="s">
        <v>3427</v>
      </c>
      <c r="I93" s="302" t="s">
        <v>3428</v>
      </c>
      <c r="J93" s="302"/>
      <c r="K93" s="316"/>
    </row>
    <row r="94" s="1" customFormat="1" ht="15" customHeight="1">
      <c r="B94" s="327"/>
      <c r="C94" s="302" t="s">
        <v>3429</v>
      </c>
      <c r="D94" s="302"/>
      <c r="E94" s="302"/>
      <c r="F94" s="325" t="s">
        <v>3396</v>
      </c>
      <c r="G94" s="326"/>
      <c r="H94" s="302" t="s">
        <v>3430</v>
      </c>
      <c r="I94" s="302" t="s">
        <v>3431</v>
      </c>
      <c r="J94" s="302"/>
      <c r="K94" s="316"/>
    </row>
    <row r="95" s="1" customFormat="1" ht="15" customHeight="1">
      <c r="B95" s="327"/>
      <c r="C95" s="302" t="s">
        <v>3432</v>
      </c>
      <c r="D95" s="302"/>
      <c r="E95" s="302"/>
      <c r="F95" s="325" t="s">
        <v>3396</v>
      </c>
      <c r="G95" s="326"/>
      <c r="H95" s="302" t="s">
        <v>3432</v>
      </c>
      <c r="I95" s="302" t="s">
        <v>3431</v>
      </c>
      <c r="J95" s="302"/>
      <c r="K95" s="316"/>
    </row>
    <row r="96" s="1" customFormat="1" ht="15" customHeight="1">
      <c r="B96" s="327"/>
      <c r="C96" s="302" t="s">
        <v>38</v>
      </c>
      <c r="D96" s="302"/>
      <c r="E96" s="302"/>
      <c r="F96" s="325" t="s">
        <v>3396</v>
      </c>
      <c r="G96" s="326"/>
      <c r="H96" s="302" t="s">
        <v>3433</v>
      </c>
      <c r="I96" s="302" t="s">
        <v>3431</v>
      </c>
      <c r="J96" s="302"/>
      <c r="K96" s="316"/>
    </row>
    <row r="97" s="1" customFormat="1" ht="15" customHeight="1">
      <c r="B97" s="327"/>
      <c r="C97" s="302" t="s">
        <v>48</v>
      </c>
      <c r="D97" s="302"/>
      <c r="E97" s="302"/>
      <c r="F97" s="325" t="s">
        <v>3396</v>
      </c>
      <c r="G97" s="326"/>
      <c r="H97" s="302" t="s">
        <v>3434</v>
      </c>
      <c r="I97" s="302" t="s">
        <v>3431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3435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3390</v>
      </c>
      <c r="D103" s="317"/>
      <c r="E103" s="317"/>
      <c r="F103" s="317" t="s">
        <v>3391</v>
      </c>
      <c r="G103" s="318"/>
      <c r="H103" s="317" t="s">
        <v>54</v>
      </c>
      <c r="I103" s="317" t="s">
        <v>57</v>
      </c>
      <c r="J103" s="317" t="s">
        <v>3392</v>
      </c>
      <c r="K103" s="316"/>
    </row>
    <row r="104" s="1" customFormat="1" ht="17.25" customHeight="1">
      <c r="B104" s="314"/>
      <c r="C104" s="319" t="s">
        <v>3393</v>
      </c>
      <c r="D104" s="319"/>
      <c r="E104" s="319"/>
      <c r="F104" s="320" t="s">
        <v>3394</v>
      </c>
      <c r="G104" s="321"/>
      <c r="H104" s="319"/>
      <c r="I104" s="319"/>
      <c r="J104" s="319" t="s">
        <v>3395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53</v>
      </c>
      <c r="D106" s="324"/>
      <c r="E106" s="324"/>
      <c r="F106" s="325" t="s">
        <v>3396</v>
      </c>
      <c r="G106" s="302"/>
      <c r="H106" s="302" t="s">
        <v>3436</v>
      </c>
      <c r="I106" s="302" t="s">
        <v>3398</v>
      </c>
      <c r="J106" s="302">
        <v>20</v>
      </c>
      <c r="K106" s="316"/>
    </row>
    <row r="107" s="1" customFormat="1" ht="15" customHeight="1">
      <c r="B107" s="314"/>
      <c r="C107" s="302" t="s">
        <v>3399</v>
      </c>
      <c r="D107" s="302"/>
      <c r="E107" s="302"/>
      <c r="F107" s="325" t="s">
        <v>3396</v>
      </c>
      <c r="G107" s="302"/>
      <c r="H107" s="302" t="s">
        <v>3436</v>
      </c>
      <c r="I107" s="302" t="s">
        <v>3398</v>
      </c>
      <c r="J107" s="302">
        <v>120</v>
      </c>
      <c r="K107" s="316"/>
    </row>
    <row r="108" s="1" customFormat="1" ht="15" customHeight="1">
      <c r="B108" s="327"/>
      <c r="C108" s="302" t="s">
        <v>3401</v>
      </c>
      <c r="D108" s="302"/>
      <c r="E108" s="302"/>
      <c r="F108" s="325" t="s">
        <v>3402</v>
      </c>
      <c r="G108" s="302"/>
      <c r="H108" s="302" t="s">
        <v>3436</v>
      </c>
      <c r="I108" s="302" t="s">
        <v>3398</v>
      </c>
      <c r="J108" s="302">
        <v>50</v>
      </c>
      <c r="K108" s="316"/>
    </row>
    <row r="109" s="1" customFormat="1" ht="15" customHeight="1">
      <c r="B109" s="327"/>
      <c r="C109" s="302" t="s">
        <v>3404</v>
      </c>
      <c r="D109" s="302"/>
      <c r="E109" s="302"/>
      <c r="F109" s="325" t="s">
        <v>3396</v>
      </c>
      <c r="G109" s="302"/>
      <c r="H109" s="302" t="s">
        <v>3436</v>
      </c>
      <c r="I109" s="302" t="s">
        <v>3406</v>
      </c>
      <c r="J109" s="302"/>
      <c r="K109" s="316"/>
    </row>
    <row r="110" s="1" customFormat="1" ht="15" customHeight="1">
      <c r="B110" s="327"/>
      <c r="C110" s="302" t="s">
        <v>3415</v>
      </c>
      <c r="D110" s="302"/>
      <c r="E110" s="302"/>
      <c r="F110" s="325" t="s">
        <v>3402</v>
      </c>
      <c r="G110" s="302"/>
      <c r="H110" s="302" t="s">
        <v>3436</v>
      </c>
      <c r="I110" s="302" t="s">
        <v>3398</v>
      </c>
      <c r="J110" s="302">
        <v>50</v>
      </c>
      <c r="K110" s="316"/>
    </row>
    <row r="111" s="1" customFormat="1" ht="15" customHeight="1">
      <c r="B111" s="327"/>
      <c r="C111" s="302" t="s">
        <v>3423</v>
      </c>
      <c r="D111" s="302"/>
      <c r="E111" s="302"/>
      <c r="F111" s="325" t="s">
        <v>3402</v>
      </c>
      <c r="G111" s="302"/>
      <c r="H111" s="302" t="s">
        <v>3436</v>
      </c>
      <c r="I111" s="302" t="s">
        <v>3398</v>
      </c>
      <c r="J111" s="302">
        <v>50</v>
      </c>
      <c r="K111" s="316"/>
    </row>
    <row r="112" s="1" customFormat="1" ht="15" customHeight="1">
      <c r="B112" s="327"/>
      <c r="C112" s="302" t="s">
        <v>3421</v>
      </c>
      <c r="D112" s="302"/>
      <c r="E112" s="302"/>
      <c r="F112" s="325" t="s">
        <v>3402</v>
      </c>
      <c r="G112" s="302"/>
      <c r="H112" s="302" t="s">
        <v>3436</v>
      </c>
      <c r="I112" s="302" t="s">
        <v>3398</v>
      </c>
      <c r="J112" s="302">
        <v>50</v>
      </c>
      <c r="K112" s="316"/>
    </row>
    <row r="113" s="1" customFormat="1" ht="15" customHeight="1">
      <c r="B113" s="327"/>
      <c r="C113" s="302" t="s">
        <v>53</v>
      </c>
      <c r="D113" s="302"/>
      <c r="E113" s="302"/>
      <c r="F113" s="325" t="s">
        <v>3396</v>
      </c>
      <c r="G113" s="302"/>
      <c r="H113" s="302" t="s">
        <v>3437</v>
      </c>
      <c r="I113" s="302" t="s">
        <v>3398</v>
      </c>
      <c r="J113" s="302">
        <v>20</v>
      </c>
      <c r="K113" s="316"/>
    </row>
    <row r="114" s="1" customFormat="1" ht="15" customHeight="1">
      <c r="B114" s="327"/>
      <c r="C114" s="302" t="s">
        <v>3438</v>
      </c>
      <c r="D114" s="302"/>
      <c r="E114" s="302"/>
      <c r="F114" s="325" t="s">
        <v>3396</v>
      </c>
      <c r="G114" s="302"/>
      <c r="H114" s="302" t="s">
        <v>3439</v>
      </c>
      <c r="I114" s="302" t="s">
        <v>3398</v>
      </c>
      <c r="J114" s="302">
        <v>120</v>
      </c>
      <c r="K114" s="316"/>
    </row>
    <row r="115" s="1" customFormat="1" ht="15" customHeight="1">
      <c r="B115" s="327"/>
      <c r="C115" s="302" t="s">
        <v>38</v>
      </c>
      <c r="D115" s="302"/>
      <c r="E115" s="302"/>
      <c r="F115" s="325" t="s">
        <v>3396</v>
      </c>
      <c r="G115" s="302"/>
      <c r="H115" s="302" t="s">
        <v>3440</v>
      </c>
      <c r="I115" s="302" t="s">
        <v>3431</v>
      </c>
      <c r="J115" s="302"/>
      <c r="K115" s="316"/>
    </row>
    <row r="116" s="1" customFormat="1" ht="15" customHeight="1">
      <c r="B116" s="327"/>
      <c r="C116" s="302" t="s">
        <v>48</v>
      </c>
      <c r="D116" s="302"/>
      <c r="E116" s="302"/>
      <c r="F116" s="325" t="s">
        <v>3396</v>
      </c>
      <c r="G116" s="302"/>
      <c r="H116" s="302" t="s">
        <v>3441</v>
      </c>
      <c r="I116" s="302" t="s">
        <v>3431</v>
      </c>
      <c r="J116" s="302"/>
      <c r="K116" s="316"/>
    </row>
    <row r="117" s="1" customFormat="1" ht="15" customHeight="1">
      <c r="B117" s="327"/>
      <c r="C117" s="302" t="s">
        <v>57</v>
      </c>
      <c r="D117" s="302"/>
      <c r="E117" s="302"/>
      <c r="F117" s="325" t="s">
        <v>3396</v>
      </c>
      <c r="G117" s="302"/>
      <c r="H117" s="302" t="s">
        <v>3442</v>
      </c>
      <c r="I117" s="302" t="s">
        <v>3443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3444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3390</v>
      </c>
      <c r="D123" s="317"/>
      <c r="E123" s="317"/>
      <c r="F123" s="317" t="s">
        <v>3391</v>
      </c>
      <c r="G123" s="318"/>
      <c r="H123" s="317" t="s">
        <v>54</v>
      </c>
      <c r="I123" s="317" t="s">
        <v>57</v>
      </c>
      <c r="J123" s="317" t="s">
        <v>3392</v>
      </c>
      <c r="K123" s="346"/>
    </row>
    <row r="124" s="1" customFormat="1" ht="17.25" customHeight="1">
      <c r="B124" s="345"/>
      <c r="C124" s="319" t="s">
        <v>3393</v>
      </c>
      <c r="D124" s="319"/>
      <c r="E124" s="319"/>
      <c r="F124" s="320" t="s">
        <v>3394</v>
      </c>
      <c r="G124" s="321"/>
      <c r="H124" s="319"/>
      <c r="I124" s="319"/>
      <c r="J124" s="319" t="s">
        <v>3395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3399</v>
      </c>
      <c r="D126" s="324"/>
      <c r="E126" s="324"/>
      <c r="F126" s="325" t="s">
        <v>3396</v>
      </c>
      <c r="G126" s="302"/>
      <c r="H126" s="302" t="s">
        <v>3436</v>
      </c>
      <c r="I126" s="302" t="s">
        <v>3398</v>
      </c>
      <c r="J126" s="302">
        <v>120</v>
      </c>
      <c r="K126" s="350"/>
    </row>
    <row r="127" s="1" customFormat="1" ht="15" customHeight="1">
      <c r="B127" s="347"/>
      <c r="C127" s="302" t="s">
        <v>3445</v>
      </c>
      <c r="D127" s="302"/>
      <c r="E127" s="302"/>
      <c r="F127" s="325" t="s">
        <v>3396</v>
      </c>
      <c r="G127" s="302"/>
      <c r="H127" s="302" t="s">
        <v>3446</v>
      </c>
      <c r="I127" s="302" t="s">
        <v>3398</v>
      </c>
      <c r="J127" s="302" t="s">
        <v>3447</v>
      </c>
      <c r="K127" s="350"/>
    </row>
    <row r="128" s="1" customFormat="1" ht="15" customHeight="1">
      <c r="B128" s="347"/>
      <c r="C128" s="302" t="s">
        <v>3344</v>
      </c>
      <c r="D128" s="302"/>
      <c r="E128" s="302"/>
      <c r="F128" s="325" t="s">
        <v>3396</v>
      </c>
      <c r="G128" s="302"/>
      <c r="H128" s="302" t="s">
        <v>3448</v>
      </c>
      <c r="I128" s="302" t="s">
        <v>3398</v>
      </c>
      <c r="J128" s="302" t="s">
        <v>3447</v>
      </c>
      <c r="K128" s="350"/>
    </row>
    <row r="129" s="1" customFormat="1" ht="15" customHeight="1">
      <c r="B129" s="347"/>
      <c r="C129" s="302" t="s">
        <v>3407</v>
      </c>
      <c r="D129" s="302"/>
      <c r="E129" s="302"/>
      <c r="F129" s="325" t="s">
        <v>3402</v>
      </c>
      <c r="G129" s="302"/>
      <c r="H129" s="302" t="s">
        <v>3408</v>
      </c>
      <c r="I129" s="302" t="s">
        <v>3398</v>
      </c>
      <c r="J129" s="302">
        <v>15</v>
      </c>
      <c r="K129" s="350"/>
    </row>
    <row r="130" s="1" customFormat="1" ht="15" customHeight="1">
      <c r="B130" s="347"/>
      <c r="C130" s="328" t="s">
        <v>3409</v>
      </c>
      <c r="D130" s="328"/>
      <c r="E130" s="328"/>
      <c r="F130" s="329" t="s">
        <v>3402</v>
      </c>
      <c r="G130" s="328"/>
      <c r="H130" s="328" t="s">
        <v>3410</v>
      </c>
      <c r="I130" s="328" t="s">
        <v>3398</v>
      </c>
      <c r="J130" s="328">
        <v>15</v>
      </c>
      <c r="K130" s="350"/>
    </row>
    <row r="131" s="1" customFormat="1" ht="15" customHeight="1">
      <c r="B131" s="347"/>
      <c r="C131" s="328" t="s">
        <v>3411</v>
      </c>
      <c r="D131" s="328"/>
      <c r="E131" s="328"/>
      <c r="F131" s="329" t="s">
        <v>3402</v>
      </c>
      <c r="G131" s="328"/>
      <c r="H131" s="328" t="s">
        <v>3412</v>
      </c>
      <c r="I131" s="328" t="s">
        <v>3398</v>
      </c>
      <c r="J131" s="328">
        <v>20</v>
      </c>
      <c r="K131" s="350"/>
    </row>
    <row r="132" s="1" customFormat="1" ht="15" customHeight="1">
      <c r="B132" s="347"/>
      <c r="C132" s="328" t="s">
        <v>3413</v>
      </c>
      <c r="D132" s="328"/>
      <c r="E132" s="328"/>
      <c r="F132" s="329" t="s">
        <v>3402</v>
      </c>
      <c r="G132" s="328"/>
      <c r="H132" s="328" t="s">
        <v>3414</v>
      </c>
      <c r="I132" s="328" t="s">
        <v>3398</v>
      </c>
      <c r="J132" s="328">
        <v>20</v>
      </c>
      <c r="K132" s="350"/>
    </row>
    <row r="133" s="1" customFormat="1" ht="15" customHeight="1">
      <c r="B133" s="347"/>
      <c r="C133" s="302" t="s">
        <v>3401</v>
      </c>
      <c r="D133" s="302"/>
      <c r="E133" s="302"/>
      <c r="F133" s="325" t="s">
        <v>3402</v>
      </c>
      <c r="G133" s="302"/>
      <c r="H133" s="302" t="s">
        <v>3436</v>
      </c>
      <c r="I133" s="302" t="s">
        <v>3398</v>
      </c>
      <c r="J133" s="302">
        <v>50</v>
      </c>
      <c r="K133" s="350"/>
    </row>
    <row r="134" s="1" customFormat="1" ht="15" customHeight="1">
      <c r="B134" s="347"/>
      <c r="C134" s="302" t="s">
        <v>3415</v>
      </c>
      <c r="D134" s="302"/>
      <c r="E134" s="302"/>
      <c r="F134" s="325" t="s">
        <v>3402</v>
      </c>
      <c r="G134" s="302"/>
      <c r="H134" s="302" t="s">
        <v>3436</v>
      </c>
      <c r="I134" s="302" t="s">
        <v>3398</v>
      </c>
      <c r="J134" s="302">
        <v>50</v>
      </c>
      <c r="K134" s="350"/>
    </row>
    <row r="135" s="1" customFormat="1" ht="15" customHeight="1">
      <c r="B135" s="347"/>
      <c r="C135" s="302" t="s">
        <v>3421</v>
      </c>
      <c r="D135" s="302"/>
      <c r="E135" s="302"/>
      <c r="F135" s="325" t="s">
        <v>3402</v>
      </c>
      <c r="G135" s="302"/>
      <c r="H135" s="302" t="s">
        <v>3436</v>
      </c>
      <c r="I135" s="302" t="s">
        <v>3398</v>
      </c>
      <c r="J135" s="302">
        <v>50</v>
      </c>
      <c r="K135" s="350"/>
    </row>
    <row r="136" s="1" customFormat="1" ht="15" customHeight="1">
      <c r="B136" s="347"/>
      <c r="C136" s="302" t="s">
        <v>3423</v>
      </c>
      <c r="D136" s="302"/>
      <c r="E136" s="302"/>
      <c r="F136" s="325" t="s">
        <v>3402</v>
      </c>
      <c r="G136" s="302"/>
      <c r="H136" s="302" t="s">
        <v>3436</v>
      </c>
      <c r="I136" s="302" t="s">
        <v>3398</v>
      </c>
      <c r="J136" s="302">
        <v>50</v>
      </c>
      <c r="K136" s="350"/>
    </row>
    <row r="137" s="1" customFormat="1" ht="15" customHeight="1">
      <c r="B137" s="347"/>
      <c r="C137" s="302" t="s">
        <v>3424</v>
      </c>
      <c r="D137" s="302"/>
      <c r="E137" s="302"/>
      <c r="F137" s="325" t="s">
        <v>3402</v>
      </c>
      <c r="G137" s="302"/>
      <c r="H137" s="302" t="s">
        <v>3449</v>
      </c>
      <c r="I137" s="302" t="s">
        <v>3398</v>
      </c>
      <c r="J137" s="302">
        <v>255</v>
      </c>
      <c r="K137" s="350"/>
    </row>
    <row r="138" s="1" customFormat="1" ht="15" customHeight="1">
      <c r="B138" s="347"/>
      <c r="C138" s="302" t="s">
        <v>3426</v>
      </c>
      <c r="D138" s="302"/>
      <c r="E138" s="302"/>
      <c r="F138" s="325" t="s">
        <v>3396</v>
      </c>
      <c r="G138" s="302"/>
      <c r="H138" s="302" t="s">
        <v>3450</v>
      </c>
      <c r="I138" s="302" t="s">
        <v>3428</v>
      </c>
      <c r="J138" s="302"/>
      <c r="K138" s="350"/>
    </row>
    <row r="139" s="1" customFormat="1" ht="15" customHeight="1">
      <c r="B139" s="347"/>
      <c r="C139" s="302" t="s">
        <v>3429</v>
      </c>
      <c r="D139" s="302"/>
      <c r="E139" s="302"/>
      <c r="F139" s="325" t="s">
        <v>3396</v>
      </c>
      <c r="G139" s="302"/>
      <c r="H139" s="302" t="s">
        <v>3451</v>
      </c>
      <c r="I139" s="302" t="s">
        <v>3431</v>
      </c>
      <c r="J139" s="302"/>
      <c r="K139" s="350"/>
    </row>
    <row r="140" s="1" customFormat="1" ht="15" customHeight="1">
      <c r="B140" s="347"/>
      <c r="C140" s="302" t="s">
        <v>3432</v>
      </c>
      <c r="D140" s="302"/>
      <c r="E140" s="302"/>
      <c r="F140" s="325" t="s">
        <v>3396</v>
      </c>
      <c r="G140" s="302"/>
      <c r="H140" s="302" t="s">
        <v>3432</v>
      </c>
      <c r="I140" s="302" t="s">
        <v>3431</v>
      </c>
      <c r="J140" s="302"/>
      <c r="K140" s="350"/>
    </row>
    <row r="141" s="1" customFormat="1" ht="15" customHeight="1">
      <c r="B141" s="347"/>
      <c r="C141" s="302" t="s">
        <v>38</v>
      </c>
      <c r="D141" s="302"/>
      <c r="E141" s="302"/>
      <c r="F141" s="325" t="s">
        <v>3396</v>
      </c>
      <c r="G141" s="302"/>
      <c r="H141" s="302" t="s">
        <v>3452</v>
      </c>
      <c r="I141" s="302" t="s">
        <v>3431</v>
      </c>
      <c r="J141" s="302"/>
      <c r="K141" s="350"/>
    </row>
    <row r="142" s="1" customFormat="1" ht="15" customHeight="1">
      <c r="B142" s="347"/>
      <c r="C142" s="302" t="s">
        <v>3453</v>
      </c>
      <c r="D142" s="302"/>
      <c r="E142" s="302"/>
      <c r="F142" s="325" t="s">
        <v>3396</v>
      </c>
      <c r="G142" s="302"/>
      <c r="H142" s="302" t="s">
        <v>3454</v>
      </c>
      <c r="I142" s="302" t="s">
        <v>3431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3455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3390</v>
      </c>
      <c r="D148" s="317"/>
      <c r="E148" s="317"/>
      <c r="F148" s="317" t="s">
        <v>3391</v>
      </c>
      <c r="G148" s="318"/>
      <c r="H148" s="317" t="s">
        <v>54</v>
      </c>
      <c r="I148" s="317" t="s">
        <v>57</v>
      </c>
      <c r="J148" s="317" t="s">
        <v>3392</v>
      </c>
      <c r="K148" s="316"/>
    </row>
    <row r="149" s="1" customFormat="1" ht="17.25" customHeight="1">
      <c r="B149" s="314"/>
      <c r="C149" s="319" t="s">
        <v>3393</v>
      </c>
      <c r="D149" s="319"/>
      <c r="E149" s="319"/>
      <c r="F149" s="320" t="s">
        <v>3394</v>
      </c>
      <c r="G149" s="321"/>
      <c r="H149" s="319"/>
      <c r="I149" s="319"/>
      <c r="J149" s="319" t="s">
        <v>3395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3399</v>
      </c>
      <c r="D151" s="302"/>
      <c r="E151" s="302"/>
      <c r="F151" s="355" t="s">
        <v>3396</v>
      </c>
      <c r="G151" s="302"/>
      <c r="H151" s="354" t="s">
        <v>3436</v>
      </c>
      <c r="I151" s="354" t="s">
        <v>3398</v>
      </c>
      <c r="J151" s="354">
        <v>120</v>
      </c>
      <c r="K151" s="350"/>
    </row>
    <row r="152" s="1" customFormat="1" ht="15" customHeight="1">
      <c r="B152" s="327"/>
      <c r="C152" s="354" t="s">
        <v>3445</v>
      </c>
      <c r="D152" s="302"/>
      <c r="E152" s="302"/>
      <c r="F152" s="355" t="s">
        <v>3396</v>
      </c>
      <c r="G152" s="302"/>
      <c r="H152" s="354" t="s">
        <v>3456</v>
      </c>
      <c r="I152" s="354" t="s">
        <v>3398</v>
      </c>
      <c r="J152" s="354" t="s">
        <v>3447</v>
      </c>
      <c r="K152" s="350"/>
    </row>
    <row r="153" s="1" customFormat="1" ht="15" customHeight="1">
      <c r="B153" s="327"/>
      <c r="C153" s="354" t="s">
        <v>3344</v>
      </c>
      <c r="D153" s="302"/>
      <c r="E153" s="302"/>
      <c r="F153" s="355" t="s">
        <v>3396</v>
      </c>
      <c r="G153" s="302"/>
      <c r="H153" s="354" t="s">
        <v>3457</v>
      </c>
      <c r="I153" s="354" t="s">
        <v>3398</v>
      </c>
      <c r="J153" s="354" t="s">
        <v>3447</v>
      </c>
      <c r="K153" s="350"/>
    </row>
    <row r="154" s="1" customFormat="1" ht="15" customHeight="1">
      <c r="B154" s="327"/>
      <c r="C154" s="354" t="s">
        <v>3401</v>
      </c>
      <c r="D154" s="302"/>
      <c r="E154" s="302"/>
      <c r="F154" s="355" t="s">
        <v>3402</v>
      </c>
      <c r="G154" s="302"/>
      <c r="H154" s="354" t="s">
        <v>3436</v>
      </c>
      <c r="I154" s="354" t="s">
        <v>3398</v>
      </c>
      <c r="J154" s="354">
        <v>50</v>
      </c>
      <c r="K154" s="350"/>
    </row>
    <row r="155" s="1" customFormat="1" ht="15" customHeight="1">
      <c r="B155" s="327"/>
      <c r="C155" s="354" t="s">
        <v>3404</v>
      </c>
      <c r="D155" s="302"/>
      <c r="E155" s="302"/>
      <c r="F155" s="355" t="s">
        <v>3396</v>
      </c>
      <c r="G155" s="302"/>
      <c r="H155" s="354" t="s">
        <v>3436</v>
      </c>
      <c r="I155" s="354" t="s">
        <v>3406</v>
      </c>
      <c r="J155" s="354"/>
      <c r="K155" s="350"/>
    </row>
    <row r="156" s="1" customFormat="1" ht="15" customHeight="1">
      <c r="B156" s="327"/>
      <c r="C156" s="354" t="s">
        <v>3415</v>
      </c>
      <c r="D156" s="302"/>
      <c r="E156" s="302"/>
      <c r="F156" s="355" t="s">
        <v>3402</v>
      </c>
      <c r="G156" s="302"/>
      <c r="H156" s="354" t="s">
        <v>3436</v>
      </c>
      <c r="I156" s="354" t="s">
        <v>3398</v>
      </c>
      <c r="J156" s="354">
        <v>50</v>
      </c>
      <c r="K156" s="350"/>
    </row>
    <row r="157" s="1" customFormat="1" ht="15" customHeight="1">
      <c r="B157" s="327"/>
      <c r="C157" s="354" t="s">
        <v>3423</v>
      </c>
      <c r="D157" s="302"/>
      <c r="E157" s="302"/>
      <c r="F157" s="355" t="s">
        <v>3402</v>
      </c>
      <c r="G157" s="302"/>
      <c r="H157" s="354" t="s">
        <v>3436</v>
      </c>
      <c r="I157" s="354" t="s">
        <v>3398</v>
      </c>
      <c r="J157" s="354">
        <v>50</v>
      </c>
      <c r="K157" s="350"/>
    </row>
    <row r="158" s="1" customFormat="1" ht="15" customHeight="1">
      <c r="B158" s="327"/>
      <c r="C158" s="354" t="s">
        <v>3421</v>
      </c>
      <c r="D158" s="302"/>
      <c r="E158" s="302"/>
      <c r="F158" s="355" t="s">
        <v>3402</v>
      </c>
      <c r="G158" s="302"/>
      <c r="H158" s="354" t="s">
        <v>3436</v>
      </c>
      <c r="I158" s="354" t="s">
        <v>3398</v>
      </c>
      <c r="J158" s="354">
        <v>50</v>
      </c>
      <c r="K158" s="350"/>
    </row>
    <row r="159" s="1" customFormat="1" ht="15" customHeight="1">
      <c r="B159" s="327"/>
      <c r="C159" s="354" t="s">
        <v>106</v>
      </c>
      <c r="D159" s="302"/>
      <c r="E159" s="302"/>
      <c r="F159" s="355" t="s">
        <v>3396</v>
      </c>
      <c r="G159" s="302"/>
      <c r="H159" s="354" t="s">
        <v>3458</v>
      </c>
      <c r="I159" s="354" t="s">
        <v>3398</v>
      </c>
      <c r="J159" s="354" t="s">
        <v>3459</v>
      </c>
      <c r="K159" s="350"/>
    </row>
    <row r="160" s="1" customFormat="1" ht="15" customHeight="1">
      <c r="B160" s="327"/>
      <c r="C160" s="354" t="s">
        <v>3460</v>
      </c>
      <c r="D160" s="302"/>
      <c r="E160" s="302"/>
      <c r="F160" s="355" t="s">
        <v>3396</v>
      </c>
      <c r="G160" s="302"/>
      <c r="H160" s="354" t="s">
        <v>3461</v>
      </c>
      <c r="I160" s="354" t="s">
        <v>3431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3462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3390</v>
      </c>
      <c r="D166" s="317"/>
      <c r="E166" s="317"/>
      <c r="F166" s="317" t="s">
        <v>3391</v>
      </c>
      <c r="G166" s="359"/>
      <c r="H166" s="360" t="s">
        <v>54</v>
      </c>
      <c r="I166" s="360" t="s">
        <v>57</v>
      </c>
      <c r="J166" s="317" t="s">
        <v>3392</v>
      </c>
      <c r="K166" s="294"/>
    </row>
    <row r="167" s="1" customFormat="1" ht="17.25" customHeight="1">
      <c r="B167" s="295"/>
      <c r="C167" s="319" t="s">
        <v>3393</v>
      </c>
      <c r="D167" s="319"/>
      <c r="E167" s="319"/>
      <c r="F167" s="320" t="s">
        <v>3394</v>
      </c>
      <c r="G167" s="361"/>
      <c r="H167" s="362"/>
      <c r="I167" s="362"/>
      <c r="J167" s="319" t="s">
        <v>3395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3399</v>
      </c>
      <c r="D169" s="302"/>
      <c r="E169" s="302"/>
      <c r="F169" s="325" t="s">
        <v>3396</v>
      </c>
      <c r="G169" s="302"/>
      <c r="H169" s="302" t="s">
        <v>3436</v>
      </c>
      <c r="I169" s="302" t="s">
        <v>3398</v>
      </c>
      <c r="J169" s="302">
        <v>120</v>
      </c>
      <c r="K169" s="350"/>
    </row>
    <row r="170" s="1" customFormat="1" ht="15" customHeight="1">
      <c r="B170" s="327"/>
      <c r="C170" s="302" t="s">
        <v>3445</v>
      </c>
      <c r="D170" s="302"/>
      <c r="E170" s="302"/>
      <c r="F170" s="325" t="s">
        <v>3396</v>
      </c>
      <c r="G170" s="302"/>
      <c r="H170" s="302" t="s">
        <v>3446</v>
      </c>
      <c r="I170" s="302" t="s">
        <v>3398</v>
      </c>
      <c r="J170" s="302" t="s">
        <v>3447</v>
      </c>
      <c r="K170" s="350"/>
    </row>
    <row r="171" s="1" customFormat="1" ht="15" customHeight="1">
      <c r="B171" s="327"/>
      <c r="C171" s="302" t="s">
        <v>3344</v>
      </c>
      <c r="D171" s="302"/>
      <c r="E171" s="302"/>
      <c r="F171" s="325" t="s">
        <v>3396</v>
      </c>
      <c r="G171" s="302"/>
      <c r="H171" s="302" t="s">
        <v>3463</v>
      </c>
      <c r="I171" s="302" t="s">
        <v>3398</v>
      </c>
      <c r="J171" s="302" t="s">
        <v>3447</v>
      </c>
      <c r="K171" s="350"/>
    </row>
    <row r="172" s="1" customFormat="1" ht="15" customHeight="1">
      <c r="B172" s="327"/>
      <c r="C172" s="302" t="s">
        <v>3401</v>
      </c>
      <c r="D172" s="302"/>
      <c r="E172" s="302"/>
      <c r="F172" s="325" t="s">
        <v>3402</v>
      </c>
      <c r="G172" s="302"/>
      <c r="H172" s="302" t="s">
        <v>3463</v>
      </c>
      <c r="I172" s="302" t="s">
        <v>3398</v>
      </c>
      <c r="J172" s="302">
        <v>50</v>
      </c>
      <c r="K172" s="350"/>
    </row>
    <row r="173" s="1" customFormat="1" ht="15" customHeight="1">
      <c r="B173" s="327"/>
      <c r="C173" s="302" t="s">
        <v>3404</v>
      </c>
      <c r="D173" s="302"/>
      <c r="E173" s="302"/>
      <c r="F173" s="325" t="s">
        <v>3396</v>
      </c>
      <c r="G173" s="302"/>
      <c r="H173" s="302" t="s">
        <v>3463</v>
      </c>
      <c r="I173" s="302" t="s">
        <v>3406</v>
      </c>
      <c r="J173" s="302"/>
      <c r="K173" s="350"/>
    </row>
    <row r="174" s="1" customFormat="1" ht="15" customHeight="1">
      <c r="B174" s="327"/>
      <c r="C174" s="302" t="s">
        <v>3415</v>
      </c>
      <c r="D174" s="302"/>
      <c r="E174" s="302"/>
      <c r="F174" s="325" t="s">
        <v>3402</v>
      </c>
      <c r="G174" s="302"/>
      <c r="H174" s="302" t="s">
        <v>3463</v>
      </c>
      <c r="I174" s="302" t="s">
        <v>3398</v>
      </c>
      <c r="J174" s="302">
        <v>50</v>
      </c>
      <c r="K174" s="350"/>
    </row>
    <row r="175" s="1" customFormat="1" ht="15" customHeight="1">
      <c r="B175" s="327"/>
      <c r="C175" s="302" t="s">
        <v>3423</v>
      </c>
      <c r="D175" s="302"/>
      <c r="E175" s="302"/>
      <c r="F175" s="325" t="s">
        <v>3402</v>
      </c>
      <c r="G175" s="302"/>
      <c r="H175" s="302" t="s">
        <v>3463</v>
      </c>
      <c r="I175" s="302" t="s">
        <v>3398</v>
      </c>
      <c r="J175" s="302">
        <v>50</v>
      </c>
      <c r="K175" s="350"/>
    </row>
    <row r="176" s="1" customFormat="1" ht="15" customHeight="1">
      <c r="B176" s="327"/>
      <c r="C176" s="302" t="s">
        <v>3421</v>
      </c>
      <c r="D176" s="302"/>
      <c r="E176" s="302"/>
      <c r="F176" s="325" t="s">
        <v>3402</v>
      </c>
      <c r="G176" s="302"/>
      <c r="H176" s="302" t="s">
        <v>3463</v>
      </c>
      <c r="I176" s="302" t="s">
        <v>3398</v>
      </c>
      <c r="J176" s="302">
        <v>50</v>
      </c>
      <c r="K176" s="350"/>
    </row>
    <row r="177" s="1" customFormat="1" ht="15" customHeight="1">
      <c r="B177" s="327"/>
      <c r="C177" s="302" t="s">
        <v>145</v>
      </c>
      <c r="D177" s="302"/>
      <c r="E177" s="302"/>
      <c r="F177" s="325" t="s">
        <v>3396</v>
      </c>
      <c r="G177" s="302"/>
      <c r="H177" s="302" t="s">
        <v>3464</v>
      </c>
      <c r="I177" s="302" t="s">
        <v>3465</v>
      </c>
      <c r="J177" s="302"/>
      <c r="K177" s="350"/>
    </row>
    <row r="178" s="1" customFormat="1" ht="15" customHeight="1">
      <c r="B178" s="327"/>
      <c r="C178" s="302" t="s">
        <v>57</v>
      </c>
      <c r="D178" s="302"/>
      <c r="E178" s="302"/>
      <c r="F178" s="325" t="s">
        <v>3396</v>
      </c>
      <c r="G178" s="302"/>
      <c r="H178" s="302" t="s">
        <v>3466</v>
      </c>
      <c r="I178" s="302" t="s">
        <v>3467</v>
      </c>
      <c r="J178" s="302">
        <v>1</v>
      </c>
      <c r="K178" s="350"/>
    </row>
    <row r="179" s="1" customFormat="1" ht="15" customHeight="1">
      <c r="B179" s="327"/>
      <c r="C179" s="302" t="s">
        <v>53</v>
      </c>
      <c r="D179" s="302"/>
      <c r="E179" s="302"/>
      <c r="F179" s="325" t="s">
        <v>3396</v>
      </c>
      <c r="G179" s="302"/>
      <c r="H179" s="302" t="s">
        <v>3468</v>
      </c>
      <c r="I179" s="302" t="s">
        <v>3398</v>
      </c>
      <c r="J179" s="302">
        <v>20</v>
      </c>
      <c r="K179" s="350"/>
    </row>
    <row r="180" s="1" customFormat="1" ht="15" customHeight="1">
      <c r="B180" s="327"/>
      <c r="C180" s="302" t="s">
        <v>54</v>
      </c>
      <c r="D180" s="302"/>
      <c r="E180" s="302"/>
      <c r="F180" s="325" t="s">
        <v>3396</v>
      </c>
      <c r="G180" s="302"/>
      <c r="H180" s="302" t="s">
        <v>3469</v>
      </c>
      <c r="I180" s="302" t="s">
        <v>3398</v>
      </c>
      <c r="J180" s="302">
        <v>255</v>
      </c>
      <c r="K180" s="350"/>
    </row>
    <row r="181" s="1" customFormat="1" ht="15" customHeight="1">
      <c r="B181" s="327"/>
      <c r="C181" s="302" t="s">
        <v>146</v>
      </c>
      <c r="D181" s="302"/>
      <c r="E181" s="302"/>
      <c r="F181" s="325" t="s">
        <v>3396</v>
      </c>
      <c r="G181" s="302"/>
      <c r="H181" s="302" t="s">
        <v>3360</v>
      </c>
      <c r="I181" s="302" t="s">
        <v>3398</v>
      </c>
      <c r="J181" s="302">
        <v>10</v>
      </c>
      <c r="K181" s="350"/>
    </row>
    <row r="182" s="1" customFormat="1" ht="15" customHeight="1">
      <c r="B182" s="327"/>
      <c r="C182" s="302" t="s">
        <v>147</v>
      </c>
      <c r="D182" s="302"/>
      <c r="E182" s="302"/>
      <c r="F182" s="325" t="s">
        <v>3396</v>
      </c>
      <c r="G182" s="302"/>
      <c r="H182" s="302" t="s">
        <v>3470</v>
      </c>
      <c r="I182" s="302" t="s">
        <v>3431</v>
      </c>
      <c r="J182" s="302"/>
      <c r="K182" s="350"/>
    </row>
    <row r="183" s="1" customFormat="1" ht="15" customHeight="1">
      <c r="B183" s="327"/>
      <c r="C183" s="302" t="s">
        <v>3471</v>
      </c>
      <c r="D183" s="302"/>
      <c r="E183" s="302"/>
      <c r="F183" s="325" t="s">
        <v>3396</v>
      </c>
      <c r="G183" s="302"/>
      <c r="H183" s="302" t="s">
        <v>3472</v>
      </c>
      <c r="I183" s="302" t="s">
        <v>3431</v>
      </c>
      <c r="J183" s="302"/>
      <c r="K183" s="350"/>
    </row>
    <row r="184" s="1" customFormat="1" ht="15" customHeight="1">
      <c r="B184" s="327"/>
      <c r="C184" s="302" t="s">
        <v>3460</v>
      </c>
      <c r="D184" s="302"/>
      <c r="E184" s="302"/>
      <c r="F184" s="325" t="s">
        <v>3396</v>
      </c>
      <c r="G184" s="302"/>
      <c r="H184" s="302" t="s">
        <v>3473</v>
      </c>
      <c r="I184" s="302" t="s">
        <v>3431</v>
      </c>
      <c r="J184" s="302"/>
      <c r="K184" s="350"/>
    </row>
    <row r="185" s="1" customFormat="1" ht="15" customHeight="1">
      <c r="B185" s="327"/>
      <c r="C185" s="302" t="s">
        <v>149</v>
      </c>
      <c r="D185" s="302"/>
      <c r="E185" s="302"/>
      <c r="F185" s="325" t="s">
        <v>3402</v>
      </c>
      <c r="G185" s="302"/>
      <c r="H185" s="302" t="s">
        <v>3474</v>
      </c>
      <c r="I185" s="302" t="s">
        <v>3398</v>
      </c>
      <c r="J185" s="302">
        <v>50</v>
      </c>
      <c r="K185" s="350"/>
    </row>
    <row r="186" s="1" customFormat="1" ht="15" customHeight="1">
      <c r="B186" s="327"/>
      <c r="C186" s="302" t="s">
        <v>3475</v>
      </c>
      <c r="D186" s="302"/>
      <c r="E186" s="302"/>
      <c r="F186" s="325" t="s">
        <v>3402</v>
      </c>
      <c r="G186" s="302"/>
      <c r="H186" s="302" t="s">
        <v>3476</v>
      </c>
      <c r="I186" s="302" t="s">
        <v>3477</v>
      </c>
      <c r="J186" s="302"/>
      <c r="K186" s="350"/>
    </row>
    <row r="187" s="1" customFormat="1" ht="15" customHeight="1">
      <c r="B187" s="327"/>
      <c r="C187" s="302" t="s">
        <v>3478</v>
      </c>
      <c r="D187" s="302"/>
      <c r="E187" s="302"/>
      <c r="F187" s="325" t="s">
        <v>3402</v>
      </c>
      <c r="G187" s="302"/>
      <c r="H187" s="302" t="s">
        <v>3479</v>
      </c>
      <c r="I187" s="302" t="s">
        <v>3477</v>
      </c>
      <c r="J187" s="302"/>
      <c r="K187" s="350"/>
    </row>
    <row r="188" s="1" customFormat="1" ht="15" customHeight="1">
      <c r="B188" s="327"/>
      <c r="C188" s="302" t="s">
        <v>3480</v>
      </c>
      <c r="D188" s="302"/>
      <c r="E188" s="302"/>
      <c r="F188" s="325" t="s">
        <v>3402</v>
      </c>
      <c r="G188" s="302"/>
      <c r="H188" s="302" t="s">
        <v>3481</v>
      </c>
      <c r="I188" s="302" t="s">
        <v>3477</v>
      </c>
      <c r="J188" s="302"/>
      <c r="K188" s="350"/>
    </row>
    <row r="189" s="1" customFormat="1" ht="15" customHeight="1">
      <c r="B189" s="327"/>
      <c r="C189" s="363" t="s">
        <v>3482</v>
      </c>
      <c r="D189" s="302"/>
      <c r="E189" s="302"/>
      <c r="F189" s="325" t="s">
        <v>3402</v>
      </c>
      <c r="G189" s="302"/>
      <c r="H189" s="302" t="s">
        <v>3483</v>
      </c>
      <c r="I189" s="302" t="s">
        <v>3484</v>
      </c>
      <c r="J189" s="364" t="s">
        <v>3485</v>
      </c>
      <c r="K189" s="350"/>
    </row>
    <row r="190" s="1" customFormat="1" ht="15" customHeight="1">
      <c r="B190" s="327"/>
      <c r="C190" s="363" t="s">
        <v>42</v>
      </c>
      <c r="D190" s="302"/>
      <c r="E190" s="302"/>
      <c r="F190" s="325" t="s">
        <v>3396</v>
      </c>
      <c r="G190" s="302"/>
      <c r="H190" s="299" t="s">
        <v>3486</v>
      </c>
      <c r="I190" s="302" t="s">
        <v>3487</v>
      </c>
      <c r="J190" s="302"/>
      <c r="K190" s="350"/>
    </row>
    <row r="191" s="1" customFormat="1" ht="15" customHeight="1">
      <c r="B191" s="327"/>
      <c r="C191" s="363" t="s">
        <v>3488</v>
      </c>
      <c r="D191" s="302"/>
      <c r="E191" s="302"/>
      <c r="F191" s="325" t="s">
        <v>3396</v>
      </c>
      <c r="G191" s="302"/>
      <c r="H191" s="302" t="s">
        <v>3489</v>
      </c>
      <c r="I191" s="302" t="s">
        <v>3431</v>
      </c>
      <c r="J191" s="302"/>
      <c r="K191" s="350"/>
    </row>
    <row r="192" s="1" customFormat="1" ht="15" customHeight="1">
      <c r="B192" s="327"/>
      <c r="C192" s="363" t="s">
        <v>3490</v>
      </c>
      <c r="D192" s="302"/>
      <c r="E192" s="302"/>
      <c r="F192" s="325" t="s">
        <v>3396</v>
      </c>
      <c r="G192" s="302"/>
      <c r="H192" s="302" t="s">
        <v>3491</v>
      </c>
      <c r="I192" s="302" t="s">
        <v>3431</v>
      </c>
      <c r="J192" s="302"/>
      <c r="K192" s="350"/>
    </row>
    <row r="193" s="1" customFormat="1" ht="15" customHeight="1">
      <c r="B193" s="327"/>
      <c r="C193" s="363" t="s">
        <v>3492</v>
      </c>
      <c r="D193" s="302"/>
      <c r="E193" s="302"/>
      <c r="F193" s="325" t="s">
        <v>3402</v>
      </c>
      <c r="G193" s="302"/>
      <c r="H193" s="302" t="s">
        <v>3493</v>
      </c>
      <c r="I193" s="302" t="s">
        <v>3431</v>
      </c>
      <c r="J193" s="302"/>
      <c r="K193" s="350"/>
    </row>
    <row r="194" s="1" customFormat="1" ht="15" customHeight="1">
      <c r="B194" s="356"/>
      <c r="C194" s="365"/>
      <c r="D194" s="336"/>
      <c r="E194" s="336"/>
      <c r="F194" s="336"/>
      <c r="G194" s="336"/>
      <c r="H194" s="336"/>
      <c r="I194" s="336"/>
      <c r="J194" s="336"/>
      <c r="K194" s="357"/>
    </row>
    <row r="195" s="1" customFormat="1" ht="18.75" customHeight="1">
      <c r="B195" s="338"/>
      <c r="C195" s="348"/>
      <c r="D195" s="348"/>
      <c r="E195" s="348"/>
      <c r="F195" s="358"/>
      <c r="G195" s="348"/>
      <c r="H195" s="348"/>
      <c r="I195" s="348"/>
      <c r="J195" s="348"/>
      <c r="K195" s="338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s="1" customFormat="1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s="1" customFormat="1" ht="21">
      <c r="B199" s="292"/>
      <c r="C199" s="293" t="s">
        <v>3494</v>
      </c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5.5" customHeight="1">
      <c r="B200" s="292"/>
      <c r="C200" s="366" t="s">
        <v>3495</v>
      </c>
      <c r="D200" s="366"/>
      <c r="E200" s="366"/>
      <c r="F200" s="366" t="s">
        <v>3496</v>
      </c>
      <c r="G200" s="367"/>
      <c r="H200" s="366" t="s">
        <v>3497</v>
      </c>
      <c r="I200" s="366"/>
      <c r="J200" s="366"/>
      <c r="K200" s="294"/>
    </row>
    <row r="201" s="1" customFormat="1" ht="5.25" customHeight="1">
      <c r="B201" s="327"/>
      <c r="C201" s="322"/>
      <c r="D201" s="322"/>
      <c r="E201" s="322"/>
      <c r="F201" s="322"/>
      <c r="G201" s="348"/>
      <c r="H201" s="322"/>
      <c r="I201" s="322"/>
      <c r="J201" s="322"/>
      <c r="K201" s="350"/>
    </row>
    <row r="202" s="1" customFormat="1" ht="15" customHeight="1">
      <c r="B202" s="327"/>
      <c r="C202" s="302" t="s">
        <v>3487</v>
      </c>
      <c r="D202" s="302"/>
      <c r="E202" s="302"/>
      <c r="F202" s="325" t="s">
        <v>43</v>
      </c>
      <c r="G202" s="302"/>
      <c r="H202" s="302" t="s">
        <v>3498</v>
      </c>
      <c r="I202" s="302"/>
      <c r="J202" s="302"/>
      <c r="K202" s="350"/>
    </row>
    <row r="203" s="1" customFormat="1" ht="15" customHeight="1">
      <c r="B203" s="327"/>
      <c r="C203" s="302"/>
      <c r="D203" s="302"/>
      <c r="E203" s="302"/>
      <c r="F203" s="325" t="s">
        <v>44</v>
      </c>
      <c r="G203" s="302"/>
      <c r="H203" s="302" t="s">
        <v>3499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47</v>
      </c>
      <c r="G204" s="302"/>
      <c r="H204" s="302" t="s">
        <v>3500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45</v>
      </c>
      <c r="G205" s="302"/>
      <c r="H205" s="302" t="s">
        <v>3501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46</v>
      </c>
      <c r="G206" s="302"/>
      <c r="H206" s="302" t="s">
        <v>3502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/>
      <c r="G207" s="302"/>
      <c r="H207" s="302"/>
      <c r="I207" s="302"/>
      <c r="J207" s="302"/>
      <c r="K207" s="350"/>
    </row>
    <row r="208" s="1" customFormat="1" ht="15" customHeight="1">
      <c r="B208" s="327"/>
      <c r="C208" s="302" t="s">
        <v>3443</v>
      </c>
      <c r="D208" s="302"/>
      <c r="E208" s="302"/>
      <c r="F208" s="325" t="s">
        <v>79</v>
      </c>
      <c r="G208" s="302"/>
      <c r="H208" s="302" t="s">
        <v>3503</v>
      </c>
      <c r="I208" s="302"/>
      <c r="J208" s="302"/>
      <c r="K208" s="350"/>
    </row>
    <row r="209" s="1" customFormat="1" ht="15" customHeight="1">
      <c r="B209" s="327"/>
      <c r="C209" s="302"/>
      <c r="D209" s="302"/>
      <c r="E209" s="302"/>
      <c r="F209" s="325" t="s">
        <v>3340</v>
      </c>
      <c r="G209" s="302"/>
      <c r="H209" s="302" t="s">
        <v>3341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3338</v>
      </c>
      <c r="G210" s="302"/>
      <c r="H210" s="302" t="s">
        <v>3504</v>
      </c>
      <c r="I210" s="302"/>
      <c r="J210" s="302"/>
      <c r="K210" s="350"/>
    </row>
    <row r="211" s="1" customFormat="1" ht="15" customHeight="1">
      <c r="B211" s="368"/>
      <c r="C211" s="302"/>
      <c r="D211" s="302"/>
      <c r="E211" s="302"/>
      <c r="F211" s="325" t="s">
        <v>98</v>
      </c>
      <c r="G211" s="363"/>
      <c r="H211" s="354" t="s">
        <v>99</v>
      </c>
      <c r="I211" s="354"/>
      <c r="J211" s="354"/>
      <c r="K211" s="369"/>
    </row>
    <row r="212" s="1" customFormat="1" ht="15" customHeight="1">
      <c r="B212" s="368"/>
      <c r="C212" s="302"/>
      <c r="D212" s="302"/>
      <c r="E212" s="302"/>
      <c r="F212" s="325" t="s">
        <v>3342</v>
      </c>
      <c r="G212" s="363"/>
      <c r="H212" s="354" t="s">
        <v>3003</v>
      </c>
      <c r="I212" s="354"/>
      <c r="J212" s="354"/>
      <c r="K212" s="369"/>
    </row>
    <row r="213" s="1" customFormat="1" ht="15" customHeight="1">
      <c r="B213" s="368"/>
      <c r="C213" s="302"/>
      <c r="D213" s="302"/>
      <c r="E213" s="302"/>
      <c r="F213" s="325"/>
      <c r="G213" s="363"/>
      <c r="H213" s="354"/>
      <c r="I213" s="354"/>
      <c r="J213" s="354"/>
      <c r="K213" s="369"/>
    </row>
    <row r="214" s="1" customFormat="1" ht="15" customHeight="1">
      <c r="B214" s="368"/>
      <c r="C214" s="302" t="s">
        <v>3467</v>
      </c>
      <c r="D214" s="302"/>
      <c r="E214" s="302"/>
      <c r="F214" s="325">
        <v>1</v>
      </c>
      <c r="G214" s="363"/>
      <c r="H214" s="354" t="s">
        <v>3505</v>
      </c>
      <c r="I214" s="354"/>
      <c r="J214" s="354"/>
      <c r="K214" s="369"/>
    </row>
    <row r="215" s="1" customFormat="1" ht="15" customHeight="1">
      <c r="B215" s="368"/>
      <c r="C215" s="302"/>
      <c r="D215" s="302"/>
      <c r="E215" s="302"/>
      <c r="F215" s="325">
        <v>2</v>
      </c>
      <c r="G215" s="363"/>
      <c r="H215" s="354" t="s">
        <v>3506</v>
      </c>
      <c r="I215" s="354"/>
      <c r="J215" s="354"/>
      <c r="K215" s="369"/>
    </row>
    <row r="216" s="1" customFormat="1" ht="15" customHeight="1">
      <c r="B216" s="368"/>
      <c r="C216" s="302"/>
      <c r="D216" s="302"/>
      <c r="E216" s="302"/>
      <c r="F216" s="325">
        <v>3</v>
      </c>
      <c r="G216" s="363"/>
      <c r="H216" s="354" t="s">
        <v>3507</v>
      </c>
      <c r="I216" s="354"/>
      <c r="J216" s="354"/>
      <c r="K216" s="369"/>
    </row>
    <row r="217" s="1" customFormat="1" ht="15" customHeight="1">
      <c r="B217" s="368"/>
      <c r="C217" s="302"/>
      <c r="D217" s="302"/>
      <c r="E217" s="302"/>
      <c r="F217" s="325">
        <v>4</v>
      </c>
      <c r="G217" s="363"/>
      <c r="H217" s="354" t="s">
        <v>3508</v>
      </c>
      <c r="I217" s="354"/>
      <c r="J217" s="354"/>
      <c r="K217" s="369"/>
    </row>
    <row r="218" s="1" customFormat="1" ht="12.75" customHeight="1">
      <c r="B218" s="370"/>
      <c r="C218" s="371"/>
      <c r="D218" s="371"/>
      <c r="E218" s="371"/>
      <c r="F218" s="371"/>
      <c r="G218" s="371"/>
      <c r="H218" s="371"/>
      <c r="I218" s="371"/>
      <c r="J218" s="371"/>
      <c r="K218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NEUWIRTH\Uzivatel</dc:creator>
  <cp:lastModifiedBy>NEUWIRTH\Uzivatel</cp:lastModifiedBy>
  <dcterms:created xsi:type="dcterms:W3CDTF">2023-01-16T07:57:52Z</dcterms:created>
  <dcterms:modified xsi:type="dcterms:W3CDTF">2023-01-16T07:58:17Z</dcterms:modified>
</cp:coreProperties>
</file>